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15" windowHeight="8505" activeTab="2"/>
  </bookViews>
  <sheets>
    <sheet name="Feuil2" sheetId="2" r:id="rId1"/>
    <sheet name="Feuil4" sheetId="4" r:id="rId2"/>
    <sheet name="Feuil1" sheetId="5" r:id="rId3"/>
  </sheets>
  <calcPr calcId="125725"/>
</workbook>
</file>

<file path=xl/calcChain.xml><?xml version="1.0" encoding="utf-8"?>
<calcChain xmlns="http://schemas.openxmlformats.org/spreadsheetml/2006/main">
  <c r="F52" i="2"/>
  <c r="F53"/>
  <c r="F20"/>
  <c r="F19"/>
  <c r="C52" i="5"/>
  <c r="C48"/>
  <c r="C43"/>
  <c r="C39"/>
  <c r="C34"/>
  <c r="C29"/>
  <c r="C24"/>
  <c r="C19"/>
  <c r="C14"/>
  <c r="C10"/>
  <c r="C6"/>
  <c r="F27" i="2"/>
  <c r="F7"/>
  <c r="F6"/>
  <c r="F48"/>
  <c r="F15"/>
  <c r="F26"/>
  <c r="F8"/>
  <c r="F28"/>
  <c r="F22"/>
  <c r="F21"/>
  <c r="F25"/>
  <c r="F44"/>
  <c r="F9"/>
  <c r="F49"/>
  <c r="F46"/>
  <c r="F29"/>
  <c r="F24"/>
  <c r="F34"/>
  <c r="F10"/>
  <c r="F13"/>
  <c r="F16"/>
  <c r="F11"/>
  <c r="F31"/>
  <c r="F50"/>
  <c r="F23"/>
  <c r="F35"/>
  <c r="F37"/>
  <c r="F30"/>
  <c r="F41"/>
  <c r="F40"/>
  <c r="F51"/>
  <c r="E13" i="4"/>
  <c r="E15"/>
  <c r="E14"/>
  <c r="E9"/>
  <c r="E8"/>
  <c r="E12"/>
  <c r="E11"/>
  <c r="E6"/>
  <c r="E7"/>
  <c r="E5"/>
  <c r="E2"/>
  <c r="E4"/>
  <c r="E10"/>
  <c r="E3"/>
  <c r="F14" i="2"/>
  <c r="F56"/>
  <c r="F38"/>
  <c r="F12"/>
  <c r="F5"/>
  <c r="F57"/>
  <c r="F3"/>
  <c r="F47"/>
  <c r="F55"/>
  <c r="F4"/>
  <c r="F43"/>
  <c r="F45"/>
  <c r="F59"/>
  <c r="F58"/>
  <c r="F61"/>
  <c r="F39"/>
  <c r="F42"/>
  <c r="F18"/>
  <c r="F17"/>
  <c r="F33"/>
  <c r="F32"/>
  <c r="F2"/>
  <c r="F60"/>
  <c r="F54"/>
</calcChain>
</file>

<file path=xl/sharedStrings.xml><?xml version="1.0" encoding="utf-8"?>
<sst xmlns="http://schemas.openxmlformats.org/spreadsheetml/2006/main" count="556" uniqueCount="195">
  <si>
    <t>EXP</t>
  </si>
  <si>
    <t>PILADELLI Bruno</t>
  </si>
  <si>
    <t>S2</t>
  </si>
  <si>
    <t>S3</t>
  </si>
  <si>
    <t>PRINCIPATO Pascal</t>
  </si>
  <si>
    <t>VALLON Jean Pierre</t>
  </si>
  <si>
    <t>CHRISTY Jean</t>
  </si>
  <si>
    <t>Noms-Prénoms</t>
  </si>
  <si>
    <t>CLASSEMENT</t>
  </si>
  <si>
    <t>POINT</t>
  </si>
  <si>
    <t>DOSSARD</t>
  </si>
  <si>
    <t>CATEGORIE</t>
  </si>
  <si>
    <t>NBR DE PIED</t>
  </si>
  <si>
    <t>CLASSEMENT GROUPE</t>
  </si>
  <si>
    <t>CLASSEMENT INDIV.</t>
  </si>
  <si>
    <t>TEAM/CLUB</t>
  </si>
  <si>
    <t>NOM</t>
  </si>
  <si>
    <t>CERVANTES Alexis</t>
  </si>
  <si>
    <t>LICENCE</t>
  </si>
  <si>
    <t>NCB 082161</t>
  </si>
  <si>
    <t>S3+</t>
  </si>
  <si>
    <t>NCB 023581</t>
  </si>
  <si>
    <t>NCB 019532</t>
  </si>
  <si>
    <t>TEAM</t>
  </si>
  <si>
    <t>ABELA</t>
  </si>
  <si>
    <t>POUDRET Laurent</t>
  </si>
  <si>
    <t>NCB 046273</t>
  </si>
  <si>
    <t>NCB 006790</t>
  </si>
  <si>
    <t>JALLIFFIER Lionel</t>
  </si>
  <si>
    <t>NCB 055385</t>
  </si>
  <si>
    <t>DURAND Jean Marie</t>
  </si>
  <si>
    <t>NCB 152835</t>
  </si>
  <si>
    <t>CLUB</t>
  </si>
  <si>
    <t>ADAOUST Max</t>
  </si>
  <si>
    <t>NAT 001956</t>
  </si>
  <si>
    <t>LIGUE</t>
  </si>
  <si>
    <t>DS</t>
  </si>
  <si>
    <t>TSA</t>
  </si>
  <si>
    <t>RTF 38</t>
  </si>
  <si>
    <t>PROVENCE</t>
  </si>
  <si>
    <t>MC PUY ST-REPARADE</t>
  </si>
  <si>
    <t>GUERIN Philippe</t>
  </si>
  <si>
    <t>FAGE Olivier</t>
  </si>
  <si>
    <t>NCB 009914</t>
  </si>
  <si>
    <t>TC Falaise</t>
  </si>
  <si>
    <t>LYONNAISE</t>
  </si>
  <si>
    <t>TROLLSPORT CHASSIEU</t>
  </si>
  <si>
    <t>LIAUTAUD Jacques</t>
  </si>
  <si>
    <t>NCB 015753</t>
  </si>
  <si>
    <t>AMC GRASSE</t>
  </si>
  <si>
    <t>NOURRISSON Christian</t>
  </si>
  <si>
    <t>NAT 018348</t>
  </si>
  <si>
    <t>COSSANO Nicolas</t>
  </si>
  <si>
    <t>NCB 084068</t>
  </si>
  <si>
    <t>MATHON Jen Paul</t>
  </si>
  <si>
    <t>NAT 139057</t>
  </si>
  <si>
    <t>MC Haute Ardéche</t>
  </si>
  <si>
    <t>MALSERT Serge</t>
  </si>
  <si>
    <t>FUENTES Victor</t>
  </si>
  <si>
    <t>MALMEZET Jérome</t>
  </si>
  <si>
    <t>NAT 170367</t>
  </si>
  <si>
    <t>Languedoc Roussillon</t>
  </si>
  <si>
    <t>MC Bagnolais</t>
  </si>
  <si>
    <t>S3 BN</t>
  </si>
  <si>
    <t>S4 BC</t>
  </si>
  <si>
    <t>S4 DMC</t>
  </si>
  <si>
    <t>MENEVAUT Guy</t>
  </si>
  <si>
    <t>ROLANT Arnaud</t>
  </si>
  <si>
    <t>VAGLIO Pierre Marie</t>
  </si>
  <si>
    <t>S1</t>
  </si>
  <si>
    <t xml:space="preserve">VAGLIO Christian </t>
  </si>
  <si>
    <t>NCB 026353</t>
  </si>
  <si>
    <t>MC LA GAUDE</t>
  </si>
  <si>
    <t>NCB 151423</t>
  </si>
  <si>
    <t>NCB 070058</t>
  </si>
  <si>
    <t>NCB 114025</t>
  </si>
  <si>
    <t>PINEL Gilles</t>
  </si>
  <si>
    <t>CLUB RTF 38</t>
  </si>
  <si>
    <t>VIEILLES TIGES</t>
  </si>
  <si>
    <t>DARVE Stéphane</t>
  </si>
  <si>
    <t>ALIM Max</t>
  </si>
  <si>
    <t>S4</t>
  </si>
  <si>
    <t>NCB 019586</t>
  </si>
  <si>
    <t>NCB 07849</t>
  </si>
  <si>
    <t>NCB 028221</t>
  </si>
  <si>
    <t>MIXTE</t>
  </si>
  <si>
    <t>MC LIVRADOIS</t>
  </si>
  <si>
    <t>BELLON Caroline</t>
  </si>
  <si>
    <t>SIMONNET Thierry</t>
  </si>
  <si>
    <t>HUBERT Pierre</t>
  </si>
  <si>
    <t>NCB 029220</t>
  </si>
  <si>
    <t>AUVERGNE</t>
  </si>
  <si>
    <t>NCB 152867</t>
  </si>
  <si>
    <t>NCB 063535</t>
  </si>
  <si>
    <t>NCB 175017</t>
  </si>
  <si>
    <t>SALGUES Laurent</t>
  </si>
  <si>
    <t>ASTIER Alexandre</t>
  </si>
  <si>
    <t>CHEVRIN Jorick</t>
  </si>
  <si>
    <t>CLAUSTRE Jordan</t>
  </si>
  <si>
    <t>NCB 021722</t>
  </si>
  <si>
    <t>NCB 117240</t>
  </si>
  <si>
    <t>NCB 039617</t>
  </si>
  <si>
    <t>NCB 183949</t>
  </si>
  <si>
    <t>COMBA Corie</t>
  </si>
  <si>
    <t>S2 FEM</t>
  </si>
  <si>
    <t>NCB 122018</t>
  </si>
  <si>
    <t>MC GRASSE</t>
  </si>
  <si>
    <t>CHAUVET Eric</t>
  </si>
  <si>
    <t>NCB 127788</t>
  </si>
  <si>
    <t>CCM VIELLES TIGES</t>
  </si>
  <si>
    <t>GARCIA SANTANA Roland</t>
  </si>
  <si>
    <t>LJ</t>
  </si>
  <si>
    <t>COURET Thierry</t>
  </si>
  <si>
    <t>NCB 042625</t>
  </si>
  <si>
    <t>RTF</t>
  </si>
  <si>
    <t>FUGGI GUILLAUD Blandine</t>
  </si>
  <si>
    <t>NCB 061817</t>
  </si>
  <si>
    <t>MASSARD Jacques</t>
  </si>
  <si>
    <t>NCB 016815</t>
  </si>
  <si>
    <t>TC LA BURLE</t>
  </si>
  <si>
    <t>FOURNES Frédéric</t>
  </si>
  <si>
    <t>NAT 084206</t>
  </si>
  <si>
    <t>FABREGUES</t>
  </si>
  <si>
    <t>PISSY Patric</t>
  </si>
  <si>
    <t>S3 DMN</t>
  </si>
  <si>
    <t>NCB 062861</t>
  </si>
  <si>
    <t>MARTY Laurent</t>
  </si>
  <si>
    <t>NCB 165120</t>
  </si>
  <si>
    <t>ALBERO Bruno</t>
  </si>
  <si>
    <t>NCB 002032</t>
  </si>
  <si>
    <t>AMSL</t>
  </si>
  <si>
    <t>TOULY Jean Claude</t>
  </si>
  <si>
    <t>NCB 135044</t>
  </si>
  <si>
    <t>TC CHATEAUNEUF</t>
  </si>
  <si>
    <t>ARNAUD Julien</t>
  </si>
  <si>
    <t>FINIELS Jean</t>
  </si>
  <si>
    <t>NCB 107214</t>
  </si>
  <si>
    <t>TC BURLE</t>
  </si>
  <si>
    <t>NCB 010286</t>
  </si>
  <si>
    <t>ILE DE France</t>
  </si>
  <si>
    <t>RAIDER'S 78</t>
  </si>
  <si>
    <t>NCB 012293</t>
  </si>
  <si>
    <t>MC BAGNOLAIS</t>
  </si>
  <si>
    <t>MAT 182684</t>
  </si>
  <si>
    <t>MAT 141620</t>
  </si>
  <si>
    <t>POUGET Mathieu</t>
  </si>
  <si>
    <t>PLANETE TRIAL</t>
  </si>
  <si>
    <t>SOULAS Marc</t>
  </si>
  <si>
    <t>NCB 117609</t>
  </si>
  <si>
    <t>SOULAS Patrick</t>
  </si>
  <si>
    <t>NCB 022478</t>
  </si>
  <si>
    <t>TROLLSPORT</t>
  </si>
  <si>
    <t>TROLLSPORT TRIAL</t>
  </si>
  <si>
    <t>MARTIN Jean marc</t>
  </si>
  <si>
    <t>NCB 160182</t>
  </si>
  <si>
    <t>MIDALI Frédéric</t>
  </si>
  <si>
    <t>NCB 028540</t>
  </si>
  <si>
    <t>MACHOT Eric</t>
  </si>
  <si>
    <t>NCB 004470</t>
  </si>
  <si>
    <t>TS AVENTURE</t>
  </si>
  <si>
    <t>REYMOND Mathieu</t>
  </si>
  <si>
    <t>NCB 057299</t>
  </si>
  <si>
    <t>GUIGAL Yannick</t>
  </si>
  <si>
    <t>NCB 078138</t>
  </si>
  <si>
    <t>RTSA</t>
  </si>
  <si>
    <t>BELLON Jean Michel</t>
  </si>
  <si>
    <t>S4 FEM</t>
  </si>
  <si>
    <t>MATHON Jean Paul</t>
  </si>
  <si>
    <t>ARNAUD Laurent</t>
  </si>
  <si>
    <t>NCB 154577</t>
  </si>
  <si>
    <t>RTF 73</t>
  </si>
  <si>
    <t>HUDRY Jean</t>
  </si>
  <si>
    <t>S2 CADET</t>
  </si>
  <si>
    <t>NJC 162332</t>
  </si>
  <si>
    <t>AMV 74</t>
  </si>
  <si>
    <t>HUDRY Christian</t>
  </si>
  <si>
    <t>NCB 071032</t>
  </si>
  <si>
    <t>CHARQUET Vincent</t>
  </si>
  <si>
    <t>NCB 154677</t>
  </si>
  <si>
    <t>USSEGLIO Didier</t>
  </si>
  <si>
    <t>S3 BM</t>
  </si>
  <si>
    <t>NCB 023466</t>
  </si>
  <si>
    <t>MC SOMMIEROIS</t>
  </si>
  <si>
    <t>GAUTHIER Michel</t>
  </si>
  <si>
    <t>NCA 011202</t>
  </si>
  <si>
    <t>ASM BUGEY</t>
  </si>
  <si>
    <t>DUPONT Gilles</t>
  </si>
  <si>
    <t>NCB 009414</t>
  </si>
  <si>
    <t>ABANDON</t>
  </si>
  <si>
    <t>NBR 0</t>
  </si>
  <si>
    <t>TOULAUD</t>
  </si>
  <si>
    <t>S3 VIELLE MOTO</t>
  </si>
  <si>
    <t>PIED AGILE RTF38</t>
  </si>
  <si>
    <t>L Roussillon</t>
  </si>
  <si>
    <t>Ile de France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</si>
</sst>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66CCFF"/>
      <name val="Calibri"/>
      <family val="2"/>
      <scheme val="minor"/>
    </font>
    <font>
      <sz val="11"/>
      <color rgb="FFFF99CC"/>
      <name val="Calibri"/>
      <family val="2"/>
      <scheme val="minor"/>
    </font>
    <font>
      <sz val="11"/>
      <color rgb="FFCC00FF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0" fillId="4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3" xfId="0" applyFill="1" applyBorder="1"/>
    <xf numFmtId="0" fontId="4" fillId="3" borderId="3" xfId="0" applyFont="1" applyFill="1" applyBorder="1"/>
    <xf numFmtId="0" fontId="5" fillId="2" borderId="3" xfId="0" applyFont="1" applyFill="1" applyBorder="1"/>
    <xf numFmtId="0" fontId="0" fillId="4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5" xfId="0" applyFill="1" applyBorder="1"/>
    <xf numFmtId="0" fontId="0" fillId="3" borderId="6" xfId="0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7" fillId="4" borderId="0" xfId="0" applyFont="1" applyFill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2" borderId="7" xfId="0" applyFont="1" applyFill="1" applyBorder="1"/>
    <xf numFmtId="0" fontId="7" fillId="2" borderId="4" xfId="0" applyFont="1" applyFill="1" applyBorder="1"/>
    <xf numFmtId="0" fontId="7" fillId="3" borderId="5" xfId="0" applyFont="1" applyFill="1" applyBorder="1"/>
    <xf numFmtId="0" fontId="7" fillId="3" borderId="2" xfId="0" applyFont="1" applyFill="1" applyBorder="1"/>
    <xf numFmtId="0" fontId="7" fillId="3" borderId="6" xfId="0" applyFont="1" applyFill="1" applyBorder="1"/>
    <xf numFmtId="0" fontId="7" fillId="3" borderId="3" xfId="0" applyFont="1" applyFill="1" applyBorder="1"/>
    <xf numFmtId="0" fontId="7" fillId="3" borderId="7" xfId="0" applyFont="1" applyFill="1" applyBorder="1"/>
    <xf numFmtId="0" fontId="7" fillId="3" borderId="4" xfId="0" applyFont="1" applyFill="1" applyBorder="1"/>
    <xf numFmtId="0" fontId="7" fillId="2" borderId="5" xfId="0" applyFont="1" applyFill="1" applyBorder="1"/>
    <xf numFmtId="0" fontId="7" fillId="2" borderId="2" xfId="0" applyFont="1" applyFill="1" applyBorder="1"/>
    <xf numFmtId="0" fontId="8" fillId="4" borderId="0" xfId="0" applyFont="1" applyFill="1" applyBorder="1"/>
    <xf numFmtId="0" fontId="0" fillId="0" borderId="0" xfId="0" applyBorder="1"/>
    <xf numFmtId="0" fontId="7" fillId="2" borderId="11" xfId="0" applyFont="1" applyFill="1" applyBorder="1"/>
    <xf numFmtId="0" fontId="7" fillId="0" borderId="0" xfId="0" applyFont="1"/>
    <xf numFmtId="0" fontId="7" fillId="2" borderId="22" xfId="0" applyFont="1" applyFill="1" applyBorder="1"/>
    <xf numFmtId="0" fontId="5" fillId="2" borderId="22" xfId="0" applyFont="1" applyFill="1" applyBorder="1"/>
    <xf numFmtId="0" fontId="1" fillId="2" borderId="26" xfId="0" applyFont="1" applyFill="1" applyBorder="1"/>
    <xf numFmtId="0" fontId="0" fillId="2" borderId="0" xfId="0" applyFill="1" applyBorder="1"/>
    <xf numFmtId="0" fontId="7" fillId="2" borderId="0" xfId="0" applyFont="1" applyFill="1" applyBorder="1"/>
    <xf numFmtId="0" fontId="5" fillId="2" borderId="21" xfId="0" applyFont="1" applyFill="1" applyBorder="1"/>
    <xf numFmtId="0" fontId="1" fillId="2" borderId="32" xfId="0" applyFont="1" applyFill="1" applyBorder="1"/>
    <xf numFmtId="0" fontId="1" fillId="3" borderId="26" xfId="0" applyFont="1" applyFill="1" applyBorder="1"/>
    <xf numFmtId="0" fontId="7" fillId="3" borderId="0" xfId="0" applyFont="1" applyFill="1" applyBorder="1"/>
    <xf numFmtId="0" fontId="7" fillId="3" borderId="33" xfId="0" applyFont="1" applyFill="1" applyBorder="1"/>
    <xf numFmtId="0" fontId="0" fillId="3" borderId="22" xfId="0" applyFill="1" applyBorder="1"/>
    <xf numFmtId="0" fontId="0" fillId="3" borderId="26" xfId="0" applyFill="1" applyBorder="1"/>
    <xf numFmtId="0" fontId="0" fillId="3" borderId="0" xfId="0" applyFill="1" applyBorder="1"/>
    <xf numFmtId="0" fontId="0" fillId="2" borderId="22" xfId="0" applyFill="1" applyBorder="1"/>
    <xf numFmtId="0" fontId="7" fillId="3" borderId="37" xfId="0" applyFont="1" applyFill="1" applyBorder="1"/>
    <xf numFmtId="0" fontId="3" fillId="2" borderId="26" xfId="0" applyFont="1" applyFill="1" applyBorder="1"/>
    <xf numFmtId="0" fontId="7" fillId="2" borderId="0" xfId="0" applyFont="1" applyFill="1" applyBorder="1" applyAlignment="1">
      <alignment wrapText="1"/>
    </xf>
    <xf numFmtId="0" fontId="1" fillId="2" borderId="22" xfId="0" applyFont="1" applyFill="1" applyBorder="1"/>
    <xf numFmtId="0" fontId="7" fillId="2" borderId="41" xfId="0" applyFont="1" applyFill="1" applyBorder="1"/>
    <xf numFmtId="0" fontId="7" fillId="2" borderId="42" xfId="0" applyFont="1" applyFill="1" applyBorder="1"/>
    <xf numFmtId="0" fontId="7" fillId="2" borderId="43" xfId="0" applyFont="1" applyFill="1" applyBorder="1"/>
    <xf numFmtId="0" fontId="7" fillId="2" borderId="44" xfId="0" applyFont="1" applyFill="1" applyBorder="1"/>
    <xf numFmtId="0" fontId="0" fillId="2" borderId="42" xfId="0" applyFill="1" applyBorder="1"/>
    <xf numFmtId="0" fontId="7" fillId="3" borderId="42" xfId="0" applyFont="1" applyFill="1" applyBorder="1"/>
    <xf numFmtId="0" fontId="7" fillId="3" borderId="41" xfId="0" applyFont="1" applyFill="1" applyBorder="1"/>
    <xf numFmtId="0" fontId="0" fillId="3" borderId="42" xfId="0" applyFill="1" applyBorder="1"/>
    <xf numFmtId="0" fontId="0" fillId="3" borderId="44" xfId="0" applyFill="1" applyBorder="1"/>
    <xf numFmtId="0" fontId="0" fillId="2" borderId="44" xfId="0" applyFill="1" applyBorder="1"/>
    <xf numFmtId="0" fontId="7" fillId="3" borderId="43" xfId="0" applyFont="1" applyFill="1" applyBorder="1"/>
    <xf numFmtId="0" fontId="7" fillId="2" borderId="45" xfId="0" applyFont="1" applyFill="1" applyBorder="1"/>
    <xf numFmtId="0" fontId="1" fillId="2" borderId="46" xfId="0" applyFont="1" applyFill="1" applyBorder="1"/>
    <xf numFmtId="0" fontId="7" fillId="2" borderId="47" xfId="0" applyFont="1" applyFill="1" applyBorder="1"/>
    <xf numFmtId="0" fontId="7" fillId="2" borderId="48" xfId="0" applyFont="1" applyFill="1" applyBorder="1"/>
    <xf numFmtId="0" fontId="7" fillId="2" borderId="49" xfId="0" applyFont="1" applyFill="1" applyBorder="1"/>
    <xf numFmtId="0" fontId="3" fillId="2" borderId="50" xfId="0" applyFont="1" applyFill="1" applyBorder="1"/>
    <xf numFmtId="0" fontId="7" fillId="2" borderId="51" xfId="0" applyFont="1" applyFill="1" applyBorder="1"/>
    <xf numFmtId="0" fontId="7" fillId="2" borderId="51" xfId="0" applyFont="1" applyFill="1" applyBorder="1" applyAlignment="1">
      <alignment wrapText="1"/>
    </xf>
    <xf numFmtId="0" fontId="7" fillId="2" borderId="52" xfId="0" applyFont="1" applyFill="1" applyBorder="1"/>
    <xf numFmtId="0" fontId="7" fillId="3" borderId="48" xfId="0" applyFont="1" applyFill="1" applyBorder="1"/>
    <xf numFmtId="0" fontId="7" fillId="3" borderId="49" xfId="0" applyFont="1" applyFill="1" applyBorder="1"/>
    <xf numFmtId="0" fontId="1" fillId="3" borderId="50" xfId="0" applyFont="1" applyFill="1" applyBorder="1"/>
    <xf numFmtId="0" fontId="7" fillId="3" borderId="51" xfId="0" applyFont="1" applyFill="1" applyBorder="1"/>
    <xf numFmtId="0" fontId="7" fillId="3" borderId="52" xfId="0" applyFont="1" applyFill="1" applyBorder="1"/>
    <xf numFmtId="0" fontId="7" fillId="2" borderId="46" xfId="0" applyFont="1" applyFill="1" applyBorder="1"/>
    <xf numFmtId="0" fontId="4" fillId="3" borderId="51" xfId="0" applyFont="1" applyFill="1" applyBorder="1"/>
    <xf numFmtId="0" fontId="11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2" fillId="0" borderId="5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wrapText="1"/>
    </xf>
    <xf numFmtId="0" fontId="2" fillId="0" borderId="54" xfId="0" applyFont="1" applyBorder="1"/>
    <xf numFmtId="0" fontId="2" fillId="0" borderId="55" xfId="0" applyFont="1" applyBorder="1"/>
    <xf numFmtId="0" fontId="5" fillId="2" borderId="49" xfId="0" applyFont="1" applyFill="1" applyBorder="1"/>
    <xf numFmtId="0" fontId="1" fillId="2" borderId="50" xfId="0" applyFont="1" applyFill="1" applyBorder="1"/>
    <xf numFmtId="0" fontId="7" fillId="2" borderId="56" xfId="0" applyFont="1" applyFill="1" applyBorder="1"/>
    <xf numFmtId="0" fontId="7" fillId="2" borderId="57" xfId="0" applyFont="1" applyFill="1" applyBorder="1"/>
    <xf numFmtId="0" fontId="0" fillId="2" borderId="31" xfId="0" applyFill="1" applyBorder="1"/>
    <xf numFmtId="0" fontId="7" fillId="3" borderId="45" xfId="0" applyFont="1" applyFill="1" applyBorder="1"/>
    <xf numFmtId="0" fontId="7" fillId="3" borderId="58" xfId="0" applyFont="1" applyFill="1" applyBorder="1"/>
    <xf numFmtId="0" fontId="7" fillId="3" borderId="59" xfId="0" applyFont="1" applyFill="1" applyBorder="1"/>
    <xf numFmtId="0" fontId="0" fillId="3" borderId="60" xfId="0" applyFill="1" applyBorder="1"/>
    <xf numFmtId="0" fontId="1" fillId="3" borderId="46" xfId="0" applyFont="1" applyFill="1" applyBorder="1"/>
    <xf numFmtId="0" fontId="7" fillId="3" borderId="46" xfId="0" applyFont="1" applyFill="1" applyBorder="1"/>
    <xf numFmtId="0" fontId="7" fillId="3" borderId="47" xfId="0" applyFont="1" applyFill="1" applyBorder="1"/>
    <xf numFmtId="0" fontId="7" fillId="3" borderId="57" xfId="0" applyFont="1" applyFill="1" applyBorder="1"/>
    <xf numFmtId="0" fontId="7" fillId="3" borderId="31" xfId="0" applyFont="1" applyFill="1" applyBorder="1"/>
    <xf numFmtId="0" fontId="1" fillId="3" borderId="22" xfId="0" applyFont="1" applyFill="1" applyBorder="1"/>
    <xf numFmtId="0" fontId="7" fillId="3" borderId="22" xfId="0" applyFont="1" applyFill="1" applyBorder="1"/>
    <xf numFmtId="0" fontId="7" fillId="3" borderId="44" xfId="0" applyFont="1" applyFill="1" applyBorder="1"/>
    <xf numFmtId="0" fontId="7" fillId="3" borderId="56" xfId="0" applyFont="1" applyFill="1" applyBorder="1"/>
    <xf numFmtId="0" fontId="0" fillId="3" borderId="31" xfId="0" applyFill="1" applyBorder="1"/>
    <xf numFmtId="0" fontId="7" fillId="2" borderId="58" xfId="0" applyFont="1" applyFill="1" applyBorder="1"/>
    <xf numFmtId="0" fontId="7" fillId="2" borderId="59" xfId="0" applyFont="1" applyFill="1" applyBorder="1"/>
    <xf numFmtId="0" fontId="0" fillId="2" borderId="60" xfId="0" applyFill="1" applyBorder="1"/>
    <xf numFmtId="0" fontId="3" fillId="2" borderId="60" xfId="0" applyFont="1" applyFill="1" applyBorder="1"/>
    <xf numFmtId="0" fontId="14" fillId="4" borderId="19" xfId="0" applyFont="1" applyFill="1" applyBorder="1"/>
    <xf numFmtId="0" fontId="15" fillId="4" borderId="1" xfId="0" applyFont="1" applyFill="1" applyBorder="1"/>
    <xf numFmtId="0" fontId="14" fillId="4" borderId="2" xfId="0" applyFont="1" applyFill="1" applyBorder="1"/>
    <xf numFmtId="0" fontId="15" fillId="0" borderId="19" xfId="0" applyFont="1" applyBorder="1"/>
    <xf numFmtId="0" fontId="15" fillId="0" borderId="2" xfId="0" applyFont="1" applyBorder="1"/>
    <xf numFmtId="0" fontId="15" fillId="0" borderId="1" xfId="0" applyFont="1" applyBorder="1"/>
    <xf numFmtId="0" fontId="14" fillId="4" borderId="1" xfId="0" applyFont="1" applyFill="1" applyBorder="1"/>
    <xf numFmtId="0" fontId="15" fillId="0" borderId="20" xfId="0" applyFont="1" applyBorder="1"/>
    <xf numFmtId="0" fontId="16" fillId="0" borderId="1" xfId="0" applyFont="1" applyBorder="1"/>
    <xf numFmtId="0" fontId="17" fillId="4" borderId="1" xfId="0" applyFont="1" applyFill="1" applyBorder="1"/>
    <xf numFmtId="0" fontId="16" fillId="4" borderId="1" xfId="0" applyFont="1" applyFill="1" applyBorder="1"/>
    <xf numFmtId="0" fontId="18" fillId="4" borderId="1" xfId="0" applyFont="1" applyFill="1" applyBorder="1"/>
    <xf numFmtId="0" fontId="19" fillId="4" borderId="19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5" fillId="4" borderId="2" xfId="0" applyFont="1" applyFill="1" applyBorder="1"/>
    <xf numFmtId="0" fontId="19" fillId="4" borderId="20" xfId="0" applyFont="1" applyFill="1" applyBorder="1"/>
    <xf numFmtId="0" fontId="15" fillId="4" borderId="20" xfId="0" applyFont="1" applyFill="1" applyBorder="1"/>
    <xf numFmtId="0" fontId="12" fillId="4" borderId="48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 wrapText="1"/>
    </xf>
    <xf numFmtId="0" fontId="12" fillId="4" borderId="61" xfId="0" applyFont="1" applyFill="1" applyBorder="1" applyAlignment="1">
      <alignment horizontal="center" vertical="center"/>
    </xf>
    <xf numFmtId="0" fontId="15" fillId="0" borderId="62" xfId="0" applyFont="1" applyBorder="1"/>
    <xf numFmtId="0" fontId="14" fillId="4" borderId="63" xfId="0" applyFont="1" applyFill="1" applyBorder="1"/>
    <xf numFmtId="0" fontId="15" fillId="0" borderId="64" xfId="0" applyFont="1" applyBorder="1"/>
    <xf numFmtId="0" fontId="15" fillId="4" borderId="65" xfId="0" applyFont="1" applyFill="1" applyBorder="1"/>
    <xf numFmtId="0" fontId="15" fillId="0" borderId="66" xfId="0" applyFont="1" applyBorder="1"/>
    <xf numFmtId="0" fontId="14" fillId="4" borderId="67" xfId="0" applyFont="1" applyFill="1" applyBorder="1"/>
    <xf numFmtId="0" fontId="15" fillId="0" borderId="63" xfId="0" applyFont="1" applyBorder="1"/>
    <xf numFmtId="0" fontId="15" fillId="0" borderId="67" xfId="0" applyFont="1" applyBorder="1"/>
    <xf numFmtId="0" fontId="15" fillId="4" borderId="62" xfId="0" applyFont="1" applyFill="1" applyBorder="1"/>
    <xf numFmtId="0" fontId="15" fillId="0" borderId="65" xfId="0" applyFont="1" applyBorder="1"/>
    <xf numFmtId="0" fontId="14" fillId="4" borderId="65" xfId="0" applyFont="1" applyFill="1" applyBorder="1"/>
    <xf numFmtId="0" fontId="15" fillId="0" borderId="68" xfId="0" applyFont="1" applyBorder="1"/>
    <xf numFmtId="0" fontId="15" fillId="0" borderId="69" xfId="0" applyFont="1" applyBorder="1"/>
    <xf numFmtId="0" fontId="18" fillId="0" borderId="1" xfId="0" applyFont="1" applyBorder="1"/>
    <xf numFmtId="0" fontId="16" fillId="0" borderId="8" xfId="0" applyFont="1" applyBorder="1"/>
    <xf numFmtId="0" fontId="16" fillId="4" borderId="8" xfId="0" applyFont="1" applyFill="1" applyBorder="1"/>
    <xf numFmtId="0" fontId="17" fillId="4" borderId="18" xfId="0" applyFont="1" applyFill="1" applyBorder="1"/>
    <xf numFmtId="0" fontId="18" fillId="4" borderId="18" xfId="0" applyFont="1" applyFill="1" applyBorder="1"/>
    <xf numFmtId="0" fontId="18" fillId="4" borderId="0" xfId="0" applyFont="1" applyFill="1" applyBorder="1"/>
    <xf numFmtId="0" fontId="18" fillId="4" borderId="8" xfId="0" applyFont="1" applyFill="1" applyBorder="1"/>
    <xf numFmtId="0" fontId="17" fillId="0" borderId="1" xfId="0" applyFont="1" applyBorder="1"/>
    <xf numFmtId="0" fontId="18" fillId="4" borderId="71" xfId="0" applyFont="1" applyFill="1" applyBorder="1"/>
    <xf numFmtId="0" fontId="18" fillId="4" borderId="28" xfId="0" applyFont="1" applyFill="1" applyBorder="1"/>
    <xf numFmtId="0" fontId="16" fillId="4" borderId="71" xfId="0" applyFont="1" applyFill="1" applyBorder="1"/>
    <xf numFmtId="0" fontId="16" fillId="4" borderId="28" xfId="0" applyFont="1" applyFill="1" applyBorder="1"/>
    <xf numFmtId="0" fontId="16" fillId="0" borderId="28" xfId="0" applyFont="1" applyBorder="1"/>
    <xf numFmtId="0" fontId="18" fillId="4" borderId="27" xfId="0" applyFont="1" applyFill="1" applyBorder="1"/>
    <xf numFmtId="0" fontId="18" fillId="4" borderId="16" xfId="0" applyFont="1" applyFill="1" applyBorder="1"/>
    <xf numFmtId="0" fontId="18" fillId="4" borderId="10" xfId="0" applyFont="1" applyFill="1" applyBorder="1"/>
    <xf numFmtId="0" fontId="17" fillId="4" borderId="10" xfId="0" applyFont="1" applyFill="1" applyBorder="1"/>
    <xf numFmtId="0" fontId="18" fillId="4" borderId="17" xfId="0" applyFont="1" applyFill="1" applyBorder="1"/>
    <xf numFmtId="0" fontId="20" fillId="4" borderId="12" xfId="0" applyFont="1" applyFill="1" applyBorder="1" applyAlignment="1">
      <alignment wrapText="1"/>
    </xf>
    <xf numFmtId="0" fontId="20" fillId="4" borderId="9" xfId="0" applyFont="1" applyFill="1" applyBorder="1" applyAlignment="1">
      <alignment wrapText="1"/>
    </xf>
    <xf numFmtId="0" fontId="21" fillId="4" borderId="9" xfId="0" applyFont="1" applyFill="1" applyBorder="1" applyAlignment="1">
      <alignment wrapText="1"/>
    </xf>
    <xf numFmtId="0" fontId="20" fillId="4" borderId="9" xfId="0" applyFont="1" applyFill="1" applyBorder="1"/>
    <xf numFmtId="0" fontId="20" fillId="4" borderId="13" xfId="0" applyFont="1" applyFill="1" applyBorder="1"/>
    <xf numFmtId="0" fontId="18" fillId="4" borderId="70" xfId="0" applyFont="1" applyFill="1" applyBorder="1"/>
    <xf numFmtId="0" fontId="18" fillId="4" borderId="23" xfId="0" applyFont="1" applyFill="1" applyBorder="1"/>
    <xf numFmtId="0" fontId="16" fillId="4" borderId="16" xfId="0" applyFont="1" applyFill="1" applyBorder="1"/>
    <xf numFmtId="0" fontId="16" fillId="4" borderId="10" xfId="0" applyFont="1" applyFill="1" applyBorder="1"/>
    <xf numFmtId="0" fontId="16" fillId="4" borderId="17" xfId="0" applyFont="1" applyFill="1" applyBorder="1"/>
    <xf numFmtId="0" fontId="16" fillId="4" borderId="18" xfId="0" applyFont="1" applyFill="1" applyBorder="1"/>
    <xf numFmtId="0" fontId="16" fillId="4" borderId="70" xfId="0" applyFont="1" applyFill="1" applyBorder="1"/>
    <xf numFmtId="0" fontId="16" fillId="4" borderId="18" xfId="0" quotePrefix="1" applyFont="1" applyFill="1" applyBorder="1"/>
    <xf numFmtId="0" fontId="16" fillId="4" borderId="9" xfId="0" applyFont="1" applyFill="1" applyBorder="1"/>
    <xf numFmtId="0" fontId="16" fillId="4" borderId="9" xfId="0" quotePrefix="1" applyFont="1" applyFill="1" applyBorder="1"/>
    <xf numFmtId="0" fontId="16" fillId="4" borderId="23" xfId="0" applyFont="1" applyFill="1" applyBorder="1"/>
    <xf numFmtId="0" fontId="17" fillId="4" borderId="3" xfId="0" applyFont="1" applyFill="1" applyBorder="1"/>
    <xf numFmtId="0" fontId="18" fillId="0" borderId="18" xfId="0" applyFont="1" applyBorder="1"/>
    <xf numFmtId="0" fontId="16" fillId="0" borderId="18" xfId="0" applyFont="1" applyBorder="1"/>
    <xf numFmtId="0" fontId="16" fillId="0" borderId="29" xfId="0" applyFont="1" applyBorder="1"/>
    <xf numFmtId="0" fontId="16" fillId="0" borderId="23" xfId="0" applyFont="1" applyBorder="1"/>
    <xf numFmtId="0" fontId="16" fillId="4" borderId="34" xfId="0" applyFont="1" applyFill="1" applyBorder="1"/>
    <xf numFmtId="0" fontId="16" fillId="0" borderId="34" xfId="0" applyFont="1" applyBorder="1"/>
    <xf numFmtId="0" fontId="16" fillId="0" borderId="17" xfId="0" applyFont="1" applyBorder="1"/>
    <xf numFmtId="0" fontId="17" fillId="4" borderId="9" xfId="0" applyFont="1" applyFill="1" applyBorder="1"/>
    <xf numFmtId="0" fontId="16" fillId="4" borderId="29" xfId="0" applyFont="1" applyFill="1" applyBorder="1"/>
    <xf numFmtId="0" fontId="18" fillId="4" borderId="14" xfId="0" applyFont="1" applyFill="1" applyBorder="1"/>
    <xf numFmtId="0" fontId="18" fillId="4" borderId="3" xfId="0" applyFont="1" applyFill="1" applyBorder="1"/>
    <xf numFmtId="0" fontId="18" fillId="4" borderId="26" xfId="0" applyFont="1" applyFill="1" applyBorder="1"/>
    <xf numFmtId="0" fontId="18" fillId="4" borderId="15" xfId="0" applyFont="1" applyFill="1" applyBorder="1"/>
    <xf numFmtId="0" fontId="18" fillId="4" borderId="38" xfId="0" applyFont="1" applyFill="1" applyBorder="1"/>
    <xf numFmtId="0" fontId="18" fillId="4" borderId="35" xfId="0" applyFont="1" applyFill="1" applyBorder="1"/>
    <xf numFmtId="0" fontId="17" fillId="4" borderId="35" xfId="0" applyFont="1" applyFill="1" applyBorder="1"/>
    <xf numFmtId="0" fontId="18" fillId="4" borderId="32" xfId="0" applyFont="1" applyFill="1" applyBorder="1"/>
    <xf numFmtId="0" fontId="18" fillId="4" borderId="36" xfId="0" applyFont="1" applyFill="1" applyBorder="1"/>
    <xf numFmtId="0" fontId="7" fillId="4" borderId="30" xfId="0" applyFont="1" applyFill="1" applyBorder="1"/>
    <xf numFmtId="0" fontId="0" fillId="0" borderId="30" xfId="0" applyBorder="1"/>
    <xf numFmtId="0" fontId="7" fillId="3" borderId="35" xfId="0" applyFont="1" applyFill="1" applyBorder="1"/>
    <xf numFmtId="0" fontId="18" fillId="4" borderId="29" xfId="0" applyFont="1" applyFill="1" applyBorder="1"/>
    <xf numFmtId="0" fontId="7" fillId="3" borderId="39" xfId="0" applyFont="1" applyFill="1" applyBorder="1"/>
    <xf numFmtId="0" fontId="7" fillId="3" borderId="9" xfId="0" applyFont="1" applyFill="1" applyBorder="1"/>
    <xf numFmtId="0" fontId="0" fillId="3" borderId="9" xfId="0" applyFill="1" applyBorder="1"/>
    <xf numFmtId="0" fontId="1" fillId="3" borderId="24" xfId="0" applyFont="1" applyFill="1" applyBorder="1"/>
    <xf numFmtId="0" fontId="0" fillId="3" borderId="25" xfId="0" applyFill="1" applyBorder="1"/>
    <xf numFmtId="0" fontId="0" fillId="3" borderId="40" xfId="0" applyFill="1" applyBorder="1"/>
    <xf numFmtId="0" fontId="0" fillId="3" borderId="46" xfId="0" applyFill="1" applyBorder="1"/>
    <xf numFmtId="0" fontId="0" fillId="3" borderId="47" xfId="0" applyFill="1" applyBorder="1"/>
    <xf numFmtId="0" fontId="0" fillId="2" borderId="49" xfId="0" applyFill="1" applyBorder="1"/>
    <xf numFmtId="0" fontId="7" fillId="2" borderId="37" xfId="0" applyFont="1" applyFill="1" applyBorder="1"/>
    <xf numFmtId="0" fontId="7" fillId="2" borderId="26" xfId="0" applyFont="1" applyFill="1" applyBorder="1"/>
    <xf numFmtId="0" fontId="7" fillId="2" borderId="31" xfId="0" applyFont="1" applyFill="1" applyBorder="1"/>
    <xf numFmtId="0" fontId="6" fillId="2" borderId="22" xfId="0" applyFont="1" applyFill="1" applyBorder="1"/>
    <xf numFmtId="0" fontId="6" fillId="2" borderId="4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CCFF"/>
      <color rgb="FFFFCCCC"/>
      <color rgb="FF33CCFF"/>
      <color rgb="FFCCCCFF"/>
      <color rgb="FFCC00FF"/>
      <color rgb="FFFF99CC"/>
      <color rgb="FF66CCFF"/>
      <color rgb="FF22DE2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9"/>
  <sheetViews>
    <sheetView workbookViewId="0">
      <selection activeCell="I7" sqref="I7"/>
    </sheetView>
  </sheetViews>
  <sheetFormatPr baseColWidth="10" defaultRowHeight="15"/>
  <cols>
    <col min="1" max="1" width="5.7109375" customWidth="1"/>
    <col min="2" max="2" width="3.42578125" customWidth="1"/>
    <col min="3" max="3" width="3.28515625" style="1" customWidth="1"/>
    <col min="4" max="4" width="20.85546875" customWidth="1"/>
    <col min="5" max="5" width="7.140625" customWidth="1"/>
    <col min="6" max="6" width="4.7109375" customWidth="1"/>
    <col min="7" max="7" width="3.28515625" customWidth="1"/>
    <col min="8" max="8" width="9.28515625" customWidth="1"/>
    <col min="9" max="9" width="10.42578125" style="21" customWidth="1"/>
    <col min="10" max="10" width="17.28515625" style="21" customWidth="1"/>
    <col min="11" max="16" width="11.42578125" style="11"/>
    <col min="17" max="17" width="16.5703125" style="18" customWidth="1"/>
    <col min="18" max="18" width="11.42578125" style="17"/>
    <col min="19" max="21" width="11.42578125" style="2"/>
  </cols>
  <sheetData>
    <row r="1" spans="1:22" ht="45.75" customHeight="1" thickBot="1">
      <c r="A1" s="168" t="s">
        <v>8</v>
      </c>
      <c r="B1" s="169" t="s">
        <v>9</v>
      </c>
      <c r="C1" s="170" t="s">
        <v>10</v>
      </c>
      <c r="D1" s="171" t="s">
        <v>7</v>
      </c>
      <c r="E1" s="169" t="s">
        <v>11</v>
      </c>
      <c r="F1" s="169" t="s">
        <v>12</v>
      </c>
      <c r="G1" s="169" t="s">
        <v>189</v>
      </c>
      <c r="H1" s="171" t="s">
        <v>18</v>
      </c>
      <c r="I1" s="171" t="s">
        <v>35</v>
      </c>
      <c r="J1" s="172" t="s">
        <v>32</v>
      </c>
      <c r="Q1" s="19"/>
      <c r="R1" s="20"/>
      <c r="S1" s="11"/>
      <c r="T1" s="11"/>
      <c r="U1" s="11"/>
    </row>
    <row r="2" spans="1:22" s="3" customFormat="1">
      <c r="A2" s="173">
        <v>1</v>
      </c>
      <c r="B2" s="154">
        <v>60</v>
      </c>
      <c r="C2" s="153">
        <v>29</v>
      </c>
      <c r="D2" s="154" t="s">
        <v>134</v>
      </c>
      <c r="E2" s="154" t="s">
        <v>0</v>
      </c>
      <c r="F2" s="154">
        <f>1+0</f>
        <v>1</v>
      </c>
      <c r="G2" s="154"/>
      <c r="H2" s="154" t="s">
        <v>136</v>
      </c>
      <c r="I2" s="154" t="s">
        <v>36</v>
      </c>
      <c r="J2" s="174" t="s">
        <v>137</v>
      </c>
      <c r="K2" s="22"/>
      <c r="L2" s="22"/>
      <c r="M2" s="22"/>
      <c r="N2" s="22"/>
      <c r="O2" s="22"/>
      <c r="P2" s="22"/>
      <c r="Q2"/>
      <c r="R2"/>
      <c r="S2" s="22"/>
      <c r="T2" s="22"/>
      <c r="U2" s="22"/>
      <c r="V2" s="27"/>
    </row>
    <row r="3" spans="1:22" s="4" customFormat="1">
      <c r="A3" s="158">
        <v>2</v>
      </c>
      <c r="B3" s="125">
        <v>55</v>
      </c>
      <c r="C3" s="123">
        <v>34</v>
      </c>
      <c r="D3" s="125" t="s">
        <v>147</v>
      </c>
      <c r="E3" s="125" t="s">
        <v>0</v>
      </c>
      <c r="F3" s="125">
        <f>3+0</f>
        <v>3</v>
      </c>
      <c r="G3" s="125"/>
      <c r="H3" s="125" t="s">
        <v>148</v>
      </c>
      <c r="I3" s="125" t="s">
        <v>45</v>
      </c>
      <c r="J3" s="159" t="s">
        <v>152</v>
      </c>
      <c r="K3" s="22"/>
      <c r="L3" s="22"/>
      <c r="M3" s="22"/>
      <c r="N3" s="22"/>
      <c r="O3" s="22"/>
      <c r="P3" s="22"/>
      <c r="Q3"/>
      <c r="R3"/>
      <c r="S3" s="22"/>
      <c r="T3" s="22"/>
      <c r="U3" s="22"/>
      <c r="V3" s="23"/>
    </row>
    <row r="4" spans="1:22" s="4" customFormat="1" ht="15.75" thickBot="1">
      <c r="A4" s="175">
        <v>3</v>
      </c>
      <c r="B4" s="176">
        <v>51</v>
      </c>
      <c r="C4" s="166">
        <v>1</v>
      </c>
      <c r="D4" s="176" t="s">
        <v>17</v>
      </c>
      <c r="E4" s="176" t="s">
        <v>0</v>
      </c>
      <c r="F4" s="176">
        <f>7+0</f>
        <v>7</v>
      </c>
      <c r="G4" s="176"/>
      <c r="H4" s="176" t="s">
        <v>19</v>
      </c>
      <c r="I4" s="176" t="s">
        <v>36</v>
      </c>
      <c r="J4" s="177" t="s">
        <v>37</v>
      </c>
      <c r="K4" s="22"/>
      <c r="L4" s="22"/>
      <c r="M4" s="22"/>
      <c r="N4" s="22"/>
      <c r="O4" s="22"/>
      <c r="P4" s="22"/>
      <c r="Q4" s="35"/>
      <c r="R4" s="22"/>
      <c r="S4" s="22"/>
      <c r="T4" s="22"/>
      <c r="U4" s="22"/>
      <c r="V4" s="29"/>
    </row>
    <row r="5" spans="1:22" s="4" customFormat="1">
      <c r="A5" s="173">
        <v>1</v>
      </c>
      <c r="B5" s="154">
        <v>60</v>
      </c>
      <c r="C5" s="153">
        <v>10</v>
      </c>
      <c r="D5" s="154" t="s">
        <v>68</v>
      </c>
      <c r="E5" s="154" t="s">
        <v>69</v>
      </c>
      <c r="F5" s="178">
        <f>13+2</f>
        <v>15</v>
      </c>
      <c r="G5" s="178"/>
      <c r="H5" s="154" t="s">
        <v>74</v>
      </c>
      <c r="I5" s="154" t="s">
        <v>39</v>
      </c>
      <c r="J5" s="174" t="s">
        <v>72</v>
      </c>
      <c r="K5" s="22"/>
      <c r="L5" s="22"/>
      <c r="M5" s="22"/>
      <c r="N5" s="22"/>
      <c r="O5" s="22"/>
      <c r="P5" s="22"/>
      <c r="Q5"/>
      <c r="R5"/>
      <c r="S5" s="22"/>
      <c r="T5" s="22"/>
      <c r="U5" s="22"/>
      <c r="V5" s="29"/>
    </row>
    <row r="6" spans="1:22" s="5" customFormat="1">
      <c r="A6" s="158">
        <v>2</v>
      </c>
      <c r="B6" s="125">
        <v>55</v>
      </c>
      <c r="C6" s="123">
        <v>44</v>
      </c>
      <c r="D6" s="125" t="s">
        <v>160</v>
      </c>
      <c r="E6" s="125" t="s">
        <v>69</v>
      </c>
      <c r="F6" s="125">
        <f>14+10</f>
        <v>24</v>
      </c>
      <c r="G6" s="125"/>
      <c r="H6" s="125" t="s">
        <v>161</v>
      </c>
      <c r="I6" s="125" t="s">
        <v>36</v>
      </c>
      <c r="J6" s="159" t="s">
        <v>37</v>
      </c>
      <c r="K6" s="22"/>
      <c r="L6" s="22"/>
      <c r="M6" s="22"/>
      <c r="N6" s="22"/>
      <c r="O6" s="22"/>
      <c r="P6" s="22"/>
      <c r="Q6"/>
      <c r="R6"/>
      <c r="S6" s="22"/>
      <c r="T6" s="22"/>
      <c r="U6" s="22"/>
      <c r="V6" s="25"/>
    </row>
    <row r="7" spans="1:22" s="7" customFormat="1">
      <c r="A7" s="158">
        <v>3</v>
      </c>
      <c r="B7" s="125"/>
      <c r="C7" s="123">
        <v>102</v>
      </c>
      <c r="D7" s="125" t="s">
        <v>177</v>
      </c>
      <c r="E7" s="125" t="s">
        <v>69</v>
      </c>
      <c r="F7" s="125">
        <f>17+8</f>
        <v>25</v>
      </c>
      <c r="G7" s="125"/>
      <c r="H7" s="125" t="s">
        <v>178</v>
      </c>
      <c r="I7" s="125" t="s">
        <v>36</v>
      </c>
      <c r="J7" s="159" t="s">
        <v>170</v>
      </c>
      <c r="K7" s="22"/>
      <c r="L7" s="22"/>
      <c r="M7" s="22"/>
      <c r="N7" s="22"/>
      <c r="O7" s="22"/>
      <c r="P7" s="22"/>
      <c r="Q7"/>
      <c r="R7"/>
      <c r="S7" s="22"/>
      <c r="T7" s="22"/>
      <c r="U7" s="22"/>
      <c r="V7" s="33"/>
    </row>
    <row r="8" spans="1:22" s="8" customFormat="1" ht="15.75" thickBot="1">
      <c r="A8" s="164">
        <v>4</v>
      </c>
      <c r="B8" s="165">
        <v>48</v>
      </c>
      <c r="C8" s="166">
        <v>33</v>
      </c>
      <c r="D8" s="165" t="s">
        <v>145</v>
      </c>
      <c r="E8" s="165" t="s">
        <v>69</v>
      </c>
      <c r="F8" s="165">
        <f>20+10</f>
        <v>30</v>
      </c>
      <c r="G8" s="165"/>
      <c r="H8" s="165" t="s">
        <v>99</v>
      </c>
      <c r="I8" s="165" t="s">
        <v>91</v>
      </c>
      <c r="J8" s="167" t="s">
        <v>146</v>
      </c>
      <c r="K8" s="22"/>
      <c r="L8" s="22"/>
      <c r="M8" s="22"/>
      <c r="N8" s="22"/>
      <c r="O8" s="22"/>
      <c r="P8" s="22"/>
      <c r="Q8"/>
      <c r="R8"/>
      <c r="S8" s="22"/>
      <c r="T8" s="22"/>
      <c r="U8" s="22"/>
      <c r="V8" s="23"/>
    </row>
    <row r="9" spans="1:22" s="8" customFormat="1">
      <c r="A9" s="179">
        <v>1</v>
      </c>
      <c r="B9" s="180">
        <v>60</v>
      </c>
      <c r="C9" s="153">
        <v>2</v>
      </c>
      <c r="D9" s="181" t="s">
        <v>1</v>
      </c>
      <c r="E9" s="181" t="s">
        <v>2</v>
      </c>
      <c r="F9" s="182">
        <f>7+2</f>
        <v>9</v>
      </c>
      <c r="G9" s="182">
        <v>18</v>
      </c>
      <c r="H9" s="178" t="s">
        <v>21</v>
      </c>
      <c r="I9" s="178" t="s">
        <v>36</v>
      </c>
      <c r="J9" s="183" t="s">
        <v>38</v>
      </c>
      <c r="K9" s="22"/>
      <c r="L9" s="22"/>
      <c r="M9" s="22"/>
      <c r="N9" s="22"/>
      <c r="O9" s="22"/>
      <c r="P9" s="22"/>
      <c r="Q9"/>
      <c r="R9"/>
      <c r="S9" s="22"/>
      <c r="T9" s="22"/>
      <c r="U9" s="22"/>
      <c r="V9" s="29"/>
    </row>
    <row r="10" spans="1:22" s="6" customFormat="1">
      <c r="A10" s="158">
        <v>2</v>
      </c>
      <c r="B10" s="125">
        <v>55</v>
      </c>
      <c r="C10" s="123">
        <v>22</v>
      </c>
      <c r="D10" s="125" t="s">
        <v>96</v>
      </c>
      <c r="E10" s="125" t="s">
        <v>2</v>
      </c>
      <c r="F10" s="125">
        <f>7+2</f>
        <v>9</v>
      </c>
      <c r="G10" s="125">
        <v>17</v>
      </c>
      <c r="H10" s="125" t="s">
        <v>100</v>
      </c>
      <c r="I10" s="125" t="s">
        <v>91</v>
      </c>
      <c r="J10" s="159" t="s">
        <v>86</v>
      </c>
      <c r="K10" s="22"/>
      <c r="L10" s="22"/>
      <c r="M10" s="22"/>
      <c r="N10" s="22"/>
      <c r="O10" s="22"/>
      <c r="P10" s="22"/>
      <c r="Q10"/>
      <c r="R10"/>
      <c r="S10" s="22"/>
      <c r="T10" s="22"/>
      <c r="U10" s="22"/>
      <c r="V10" s="31"/>
    </row>
    <row r="11" spans="1:22" s="4" customFormat="1">
      <c r="A11" s="158">
        <v>3</v>
      </c>
      <c r="B11" s="125">
        <v>51</v>
      </c>
      <c r="C11" s="123">
        <v>21</v>
      </c>
      <c r="D11" s="125" t="s">
        <v>95</v>
      </c>
      <c r="E11" s="125" t="s">
        <v>2</v>
      </c>
      <c r="F11" s="125">
        <f>8+2</f>
        <v>10</v>
      </c>
      <c r="G11" s="125"/>
      <c r="H11" s="125" t="s">
        <v>99</v>
      </c>
      <c r="I11" s="125" t="s">
        <v>91</v>
      </c>
      <c r="J11" s="159" t="s">
        <v>86</v>
      </c>
      <c r="K11" s="22"/>
      <c r="L11" s="22"/>
      <c r="M11" s="22"/>
      <c r="N11" s="22"/>
      <c r="O11" s="22"/>
      <c r="P11" s="22"/>
      <c r="Q11"/>
      <c r="R11"/>
      <c r="S11" s="22"/>
      <c r="T11" s="22"/>
      <c r="U11" s="22"/>
      <c r="V11" s="23"/>
    </row>
    <row r="12" spans="1:22" s="24" customFormat="1">
      <c r="A12" s="158">
        <v>4</v>
      </c>
      <c r="B12" s="125">
        <v>48</v>
      </c>
      <c r="C12" s="123">
        <v>35</v>
      </c>
      <c r="D12" s="125" t="s">
        <v>149</v>
      </c>
      <c r="E12" s="125" t="s">
        <v>2</v>
      </c>
      <c r="F12" s="125">
        <f>9+2</f>
        <v>11</v>
      </c>
      <c r="G12" s="125"/>
      <c r="H12" s="125" t="s">
        <v>150</v>
      </c>
      <c r="I12" s="125" t="s">
        <v>45</v>
      </c>
      <c r="J12" s="159" t="s">
        <v>151</v>
      </c>
      <c r="K12" s="11"/>
      <c r="L12" s="11"/>
      <c r="M12" s="11"/>
      <c r="N12" s="11"/>
      <c r="O12" s="11"/>
      <c r="P12" s="11"/>
      <c r="Q12"/>
      <c r="R12"/>
      <c r="S12" s="11"/>
      <c r="T12" s="11"/>
      <c r="U12" s="11"/>
      <c r="V12" s="16"/>
    </row>
    <row r="13" spans="1:22" s="28" customFormat="1">
      <c r="A13" s="158">
        <v>5</v>
      </c>
      <c r="B13" s="125">
        <v>45</v>
      </c>
      <c r="C13" s="123">
        <v>24</v>
      </c>
      <c r="D13" s="125" t="s">
        <v>98</v>
      </c>
      <c r="E13" s="125" t="s">
        <v>2</v>
      </c>
      <c r="F13" s="125">
        <f>11+3</f>
        <v>14</v>
      </c>
      <c r="G13" s="125"/>
      <c r="H13" s="125" t="s">
        <v>102</v>
      </c>
      <c r="I13" s="125" t="s">
        <v>91</v>
      </c>
      <c r="J13" s="159" t="s">
        <v>86</v>
      </c>
      <c r="K13" s="22"/>
      <c r="L13" s="22"/>
      <c r="M13" s="22"/>
      <c r="N13" s="22"/>
      <c r="O13" s="22"/>
      <c r="P13" s="22"/>
      <c r="Q13"/>
      <c r="R13"/>
      <c r="S13" s="22"/>
      <c r="T13" s="22"/>
      <c r="U13" s="22"/>
      <c r="V13" s="27"/>
    </row>
    <row r="14" spans="1:22" s="30" customFormat="1">
      <c r="A14" s="158">
        <v>6</v>
      </c>
      <c r="B14" s="125"/>
      <c r="C14" s="123">
        <v>99</v>
      </c>
      <c r="D14" s="125" t="s">
        <v>168</v>
      </c>
      <c r="E14" s="125" t="s">
        <v>2</v>
      </c>
      <c r="F14" s="125">
        <f>10+7</f>
        <v>17</v>
      </c>
      <c r="G14" s="125"/>
      <c r="H14" s="125" t="s">
        <v>169</v>
      </c>
      <c r="I14" s="125" t="s">
        <v>36</v>
      </c>
      <c r="J14" s="159" t="s">
        <v>170</v>
      </c>
      <c r="K14" s="22"/>
      <c r="L14" s="22"/>
      <c r="M14" s="22"/>
      <c r="N14" s="22"/>
      <c r="O14" s="22"/>
      <c r="P14" s="22"/>
      <c r="Q14"/>
      <c r="R14"/>
      <c r="S14" s="22"/>
      <c r="T14" s="22"/>
      <c r="U14" s="22"/>
      <c r="V14" s="29"/>
    </row>
    <row r="15" spans="1:22" s="30" customFormat="1">
      <c r="A15" s="158">
        <v>7</v>
      </c>
      <c r="B15" s="125">
        <v>41</v>
      </c>
      <c r="C15" s="123">
        <v>41</v>
      </c>
      <c r="D15" s="125" t="s">
        <v>155</v>
      </c>
      <c r="E15" s="125" t="s">
        <v>2</v>
      </c>
      <c r="F15" s="125">
        <f>10+8</f>
        <v>18</v>
      </c>
      <c r="G15" s="125"/>
      <c r="H15" s="125" t="s">
        <v>156</v>
      </c>
      <c r="I15" s="125" t="s">
        <v>36</v>
      </c>
      <c r="J15" s="159" t="s">
        <v>114</v>
      </c>
      <c r="K15" s="11"/>
      <c r="L15" s="11"/>
      <c r="M15" s="11"/>
      <c r="N15" s="11"/>
      <c r="O15" s="11"/>
      <c r="P15" s="11"/>
      <c r="Q15"/>
      <c r="R15"/>
      <c r="S15" s="11"/>
      <c r="T15" s="11"/>
      <c r="U15" s="11"/>
      <c r="V15" s="16"/>
    </row>
    <row r="16" spans="1:22" s="32" customFormat="1">
      <c r="A16" s="158">
        <v>8</v>
      </c>
      <c r="B16" s="125">
        <v>40</v>
      </c>
      <c r="C16" s="123">
        <v>23</v>
      </c>
      <c r="D16" s="125" t="s">
        <v>97</v>
      </c>
      <c r="E16" s="125" t="s">
        <v>2</v>
      </c>
      <c r="F16" s="125">
        <f>15+4</f>
        <v>19</v>
      </c>
      <c r="G16" s="125"/>
      <c r="H16" s="125" t="s">
        <v>101</v>
      </c>
      <c r="I16" s="125" t="s">
        <v>91</v>
      </c>
      <c r="J16" s="159" t="s">
        <v>86</v>
      </c>
      <c r="K16" s="11"/>
      <c r="L16" s="11"/>
      <c r="M16" s="11"/>
      <c r="N16" s="11"/>
      <c r="O16" s="11"/>
      <c r="P16" s="11"/>
      <c r="Q16"/>
      <c r="R16"/>
      <c r="S16" s="11"/>
      <c r="T16" s="11"/>
      <c r="U16" s="11"/>
      <c r="V16" s="14"/>
    </row>
    <row r="17" spans="1:22" s="34" customFormat="1">
      <c r="A17" s="158">
        <v>9</v>
      </c>
      <c r="B17" s="125"/>
      <c r="C17" s="123">
        <v>97</v>
      </c>
      <c r="D17" s="125" t="s">
        <v>131</v>
      </c>
      <c r="E17" s="125" t="s">
        <v>2</v>
      </c>
      <c r="F17" s="125">
        <f>19+6</f>
        <v>25</v>
      </c>
      <c r="G17" s="125"/>
      <c r="H17" s="125" t="s">
        <v>132</v>
      </c>
      <c r="I17" s="125" t="s">
        <v>45</v>
      </c>
      <c r="J17" s="159" t="s">
        <v>133</v>
      </c>
      <c r="K17" s="11"/>
      <c r="L17" s="11"/>
      <c r="M17" s="11"/>
      <c r="N17" s="11"/>
      <c r="O17" s="11"/>
      <c r="P17" s="11"/>
      <c r="Q17"/>
      <c r="R17"/>
      <c r="S17" s="11"/>
      <c r="T17" s="11"/>
      <c r="U17" s="11"/>
      <c r="V17" s="12"/>
    </row>
    <row r="18" spans="1:22" s="24" customFormat="1">
      <c r="A18" s="158">
        <v>10</v>
      </c>
      <c r="B18" s="125">
        <v>38</v>
      </c>
      <c r="C18" s="123">
        <v>31</v>
      </c>
      <c r="D18" s="125" t="s">
        <v>112</v>
      </c>
      <c r="E18" s="125" t="s">
        <v>2</v>
      </c>
      <c r="F18" s="125">
        <f>18+10</f>
        <v>28</v>
      </c>
      <c r="G18" s="125"/>
      <c r="H18" s="125" t="s">
        <v>113</v>
      </c>
      <c r="I18" s="125" t="s">
        <v>36</v>
      </c>
      <c r="J18" s="159" t="s">
        <v>114</v>
      </c>
      <c r="K18" s="22"/>
      <c r="L18" s="22"/>
      <c r="M18" s="22"/>
      <c r="N18" s="22"/>
      <c r="O18" s="22"/>
      <c r="P18" s="22"/>
      <c r="Q18"/>
      <c r="R18"/>
      <c r="S18" s="22"/>
      <c r="T18" s="22"/>
      <c r="U18" s="22"/>
      <c r="V18" s="29"/>
    </row>
    <row r="19" spans="1:22" s="28" customFormat="1" ht="14.25" customHeight="1">
      <c r="A19" s="158">
        <v>11</v>
      </c>
      <c r="B19" s="125"/>
      <c r="C19" s="123">
        <v>100</v>
      </c>
      <c r="D19" s="125" t="s">
        <v>171</v>
      </c>
      <c r="E19" s="125" t="s">
        <v>172</v>
      </c>
      <c r="F19" s="125">
        <f>18+14</f>
        <v>32</v>
      </c>
      <c r="G19" s="125"/>
      <c r="H19" s="125" t="s">
        <v>173</v>
      </c>
      <c r="I19" s="125" t="s">
        <v>36</v>
      </c>
      <c r="J19" s="159" t="s">
        <v>174</v>
      </c>
      <c r="K19" s="11"/>
      <c r="L19" s="11"/>
      <c r="M19" s="11"/>
      <c r="N19" s="11"/>
      <c r="O19" s="11"/>
      <c r="P19" s="11"/>
      <c r="Q19"/>
      <c r="R19"/>
      <c r="S19" s="11"/>
      <c r="T19" s="11"/>
      <c r="U19" s="11"/>
      <c r="V19" s="12"/>
    </row>
    <row r="20" spans="1:22" s="30" customFormat="1">
      <c r="A20" s="158">
        <v>12</v>
      </c>
      <c r="B20" s="125">
        <v>37</v>
      </c>
      <c r="C20" s="123">
        <v>36</v>
      </c>
      <c r="D20" s="125" t="s">
        <v>115</v>
      </c>
      <c r="E20" s="125" t="s">
        <v>104</v>
      </c>
      <c r="F20" s="125">
        <f>21+11</f>
        <v>32</v>
      </c>
      <c r="G20" s="125"/>
      <c r="H20" s="125" t="s">
        <v>116</v>
      </c>
      <c r="I20" s="125" t="s">
        <v>39</v>
      </c>
      <c r="J20" s="159" t="s">
        <v>49</v>
      </c>
      <c r="K20" s="22"/>
      <c r="L20" s="22"/>
      <c r="M20" s="22"/>
      <c r="N20" s="22"/>
      <c r="O20" s="22"/>
      <c r="P20" s="22"/>
      <c r="Q20"/>
      <c r="R20"/>
      <c r="S20" s="22"/>
      <c r="T20" s="22"/>
      <c r="U20" s="22"/>
      <c r="V20" s="29"/>
    </row>
    <row r="21" spans="1:22" s="30" customFormat="1" ht="15.75" thickBot="1">
      <c r="A21" s="164">
        <v>13</v>
      </c>
      <c r="B21" s="165">
        <v>35</v>
      </c>
      <c r="C21" s="166">
        <v>38</v>
      </c>
      <c r="D21" s="165" t="s">
        <v>103</v>
      </c>
      <c r="E21" s="165" t="s">
        <v>104</v>
      </c>
      <c r="F21" s="165">
        <f>29+16</f>
        <v>45</v>
      </c>
      <c r="G21" s="165"/>
      <c r="H21" s="165" t="s">
        <v>105</v>
      </c>
      <c r="I21" s="165" t="s">
        <v>39</v>
      </c>
      <c r="J21" s="167" t="s">
        <v>106</v>
      </c>
      <c r="K21" s="22"/>
      <c r="L21" s="22"/>
      <c r="M21" s="22"/>
      <c r="N21" s="22"/>
      <c r="O21" s="22"/>
      <c r="P21" s="22"/>
      <c r="Q21"/>
      <c r="R21"/>
      <c r="S21" s="22"/>
      <c r="T21" s="22"/>
      <c r="U21" s="22"/>
      <c r="V21" s="23"/>
    </row>
    <row r="22" spans="1:22" s="32" customFormat="1">
      <c r="A22" s="173">
        <v>1</v>
      </c>
      <c r="B22" s="154">
        <v>60</v>
      </c>
      <c r="C22" s="153">
        <v>39</v>
      </c>
      <c r="D22" s="154" t="s">
        <v>107</v>
      </c>
      <c r="E22" s="154" t="s">
        <v>3</v>
      </c>
      <c r="F22" s="154">
        <f>6+3</f>
        <v>9</v>
      </c>
      <c r="G22" s="154"/>
      <c r="H22" s="154" t="s">
        <v>108</v>
      </c>
      <c r="I22" s="154" t="s">
        <v>36</v>
      </c>
      <c r="J22" s="174" t="s">
        <v>109</v>
      </c>
      <c r="K22" s="22"/>
      <c r="L22" s="22"/>
      <c r="M22" s="22"/>
      <c r="N22" s="22"/>
      <c r="O22" s="22"/>
      <c r="P22" s="22"/>
      <c r="Q22"/>
      <c r="R22"/>
      <c r="S22" s="22"/>
      <c r="T22" s="22"/>
      <c r="U22" s="22"/>
      <c r="V22" s="31"/>
    </row>
    <row r="23" spans="1:22" s="34" customFormat="1">
      <c r="A23" s="158">
        <v>2</v>
      </c>
      <c r="B23" s="125">
        <v>55</v>
      </c>
      <c r="C23" s="123">
        <v>30</v>
      </c>
      <c r="D23" s="125" t="s">
        <v>135</v>
      </c>
      <c r="E23" s="125" t="s">
        <v>3</v>
      </c>
      <c r="F23" s="125">
        <f>10+2</f>
        <v>12</v>
      </c>
      <c r="G23" s="125"/>
      <c r="H23" s="125" t="s">
        <v>138</v>
      </c>
      <c r="I23" s="125" t="s">
        <v>36</v>
      </c>
      <c r="J23" s="159" t="s">
        <v>137</v>
      </c>
      <c r="K23" s="11"/>
      <c r="L23" s="11"/>
      <c r="M23" s="11"/>
      <c r="N23" s="11"/>
      <c r="O23" s="11"/>
      <c r="P23" s="11"/>
      <c r="Q23"/>
      <c r="R23"/>
      <c r="S23" s="11"/>
      <c r="T23" s="11"/>
      <c r="U23" s="11"/>
      <c r="V23" s="15"/>
    </row>
    <row r="24" spans="1:22" s="24" customFormat="1">
      <c r="A24" s="158">
        <v>3</v>
      </c>
      <c r="B24" s="125">
        <v>51</v>
      </c>
      <c r="C24" s="123">
        <v>27</v>
      </c>
      <c r="D24" s="125" t="s">
        <v>66</v>
      </c>
      <c r="E24" s="125" t="s">
        <v>3</v>
      </c>
      <c r="F24" s="125">
        <f>9+5</f>
        <v>14</v>
      </c>
      <c r="G24" s="125"/>
      <c r="H24" s="125" t="s">
        <v>71</v>
      </c>
      <c r="I24" s="125" t="s">
        <v>39</v>
      </c>
      <c r="J24" s="159" t="s">
        <v>72</v>
      </c>
      <c r="K24" s="22"/>
      <c r="L24" s="22"/>
      <c r="M24" s="22"/>
      <c r="N24" s="22"/>
      <c r="O24" s="22"/>
      <c r="P24" s="22"/>
      <c r="Q24" s="35"/>
      <c r="R24" s="22"/>
      <c r="S24" s="22"/>
      <c r="T24" s="22"/>
      <c r="U24" s="22"/>
      <c r="V24" s="23"/>
    </row>
    <row r="25" spans="1:22" s="24" customFormat="1">
      <c r="A25" s="158">
        <v>4</v>
      </c>
      <c r="B25" s="125">
        <v>48</v>
      </c>
      <c r="C25" s="123">
        <v>9</v>
      </c>
      <c r="D25" s="125" t="s">
        <v>126</v>
      </c>
      <c r="E25" s="125" t="s">
        <v>3</v>
      </c>
      <c r="F25" s="124">
        <f>11+7</f>
        <v>18</v>
      </c>
      <c r="G25" s="124"/>
      <c r="H25" s="125" t="s">
        <v>127</v>
      </c>
      <c r="I25" s="125" t="s">
        <v>39</v>
      </c>
      <c r="J25" s="159" t="s">
        <v>72</v>
      </c>
      <c r="K25" s="11"/>
      <c r="L25" s="11"/>
      <c r="M25" s="11"/>
      <c r="N25" s="11"/>
      <c r="O25" s="11"/>
      <c r="P25" s="11"/>
      <c r="Q25"/>
      <c r="R25"/>
      <c r="S25" s="11"/>
      <c r="T25" s="11"/>
      <c r="U25" s="11"/>
      <c r="V25" s="16"/>
    </row>
    <row r="26" spans="1:22" s="26" customFormat="1">
      <c r="A26" s="158">
        <v>5</v>
      </c>
      <c r="B26" s="125">
        <v>45</v>
      </c>
      <c r="C26" s="123">
        <v>42</v>
      </c>
      <c r="D26" s="125" t="s">
        <v>157</v>
      </c>
      <c r="E26" s="125" t="s">
        <v>3</v>
      </c>
      <c r="F26" s="125">
        <f>15+5</f>
        <v>20</v>
      </c>
      <c r="G26" s="125"/>
      <c r="H26" s="125" t="s">
        <v>158</v>
      </c>
      <c r="I26" s="125" t="s">
        <v>36</v>
      </c>
      <c r="J26" s="159" t="s">
        <v>159</v>
      </c>
      <c r="K26" s="22"/>
      <c r="L26" s="22"/>
      <c r="M26" s="22"/>
      <c r="N26" s="22"/>
      <c r="O26" s="22"/>
      <c r="P26" s="22"/>
      <c r="Q26"/>
      <c r="R26"/>
      <c r="S26" s="22"/>
      <c r="T26" s="22"/>
      <c r="U26" s="22"/>
      <c r="V26" s="31"/>
    </row>
    <row r="27" spans="1:22" s="28" customFormat="1">
      <c r="A27" s="160">
        <v>6</v>
      </c>
      <c r="B27" s="124">
        <v>43</v>
      </c>
      <c r="C27" s="123">
        <v>5</v>
      </c>
      <c r="D27" s="124" t="s">
        <v>25</v>
      </c>
      <c r="E27" s="124" t="s">
        <v>3</v>
      </c>
      <c r="F27" s="124">
        <f>15+10</f>
        <v>25</v>
      </c>
      <c r="G27" s="124"/>
      <c r="H27" s="124" t="s">
        <v>26</v>
      </c>
      <c r="I27" s="124" t="s">
        <v>36</v>
      </c>
      <c r="J27" s="161" t="s">
        <v>38</v>
      </c>
      <c r="K27" s="22"/>
      <c r="L27" s="22"/>
      <c r="M27" s="22"/>
      <c r="N27" s="22"/>
      <c r="O27" s="22"/>
      <c r="P27" s="22"/>
      <c r="Q27"/>
      <c r="R27"/>
      <c r="S27" s="22"/>
      <c r="T27" s="22"/>
      <c r="U27" s="22"/>
      <c r="V27" s="27"/>
    </row>
    <row r="28" spans="1:22" s="30" customFormat="1">
      <c r="A28" s="158">
        <v>7</v>
      </c>
      <c r="B28" s="125">
        <v>41</v>
      </c>
      <c r="C28" s="123">
        <v>17</v>
      </c>
      <c r="D28" s="125" t="s">
        <v>165</v>
      </c>
      <c r="E28" s="125" t="s">
        <v>3</v>
      </c>
      <c r="F28" s="125">
        <f>21+10</f>
        <v>31</v>
      </c>
      <c r="G28" s="125"/>
      <c r="H28" s="125" t="s">
        <v>90</v>
      </c>
      <c r="I28" s="125" t="s">
        <v>91</v>
      </c>
      <c r="J28" s="159" t="s">
        <v>86</v>
      </c>
      <c r="K28" s="22"/>
      <c r="L28" s="22"/>
      <c r="M28" s="22"/>
      <c r="N28" s="22"/>
      <c r="O28" s="22"/>
      <c r="P28" s="22"/>
      <c r="Q28" s="35"/>
      <c r="R28" s="22"/>
      <c r="S28" s="22"/>
      <c r="T28" s="22"/>
      <c r="U28" s="22"/>
      <c r="V28" s="23"/>
    </row>
    <row r="29" spans="1:22" s="30" customFormat="1">
      <c r="A29" s="158">
        <v>8</v>
      </c>
      <c r="B29" s="125">
        <v>40</v>
      </c>
      <c r="C29" s="123">
        <v>25</v>
      </c>
      <c r="D29" s="125" t="s">
        <v>67</v>
      </c>
      <c r="E29" s="125" t="s">
        <v>3</v>
      </c>
      <c r="F29" s="125">
        <f>31+5</f>
        <v>36</v>
      </c>
      <c r="G29" s="125"/>
      <c r="H29" s="125" t="s">
        <v>73</v>
      </c>
      <c r="I29" s="125" t="s">
        <v>39</v>
      </c>
      <c r="J29" s="159" t="s">
        <v>72</v>
      </c>
      <c r="K29" s="22"/>
      <c r="L29" s="22"/>
      <c r="M29" s="22"/>
      <c r="N29" s="22"/>
      <c r="O29" s="22"/>
      <c r="P29" s="22"/>
      <c r="Q29"/>
      <c r="R29"/>
      <c r="S29" s="22"/>
      <c r="T29" s="22"/>
      <c r="U29" s="22"/>
      <c r="V29" s="29"/>
    </row>
    <row r="30" spans="1:22" s="32" customFormat="1">
      <c r="A30" s="158">
        <v>9</v>
      </c>
      <c r="B30" s="125">
        <v>39</v>
      </c>
      <c r="C30" s="123">
        <v>15</v>
      </c>
      <c r="D30" s="125" t="s">
        <v>80</v>
      </c>
      <c r="E30" s="125" t="s">
        <v>3</v>
      </c>
      <c r="F30" s="125">
        <f>25+15</f>
        <v>40</v>
      </c>
      <c r="G30" s="125"/>
      <c r="H30" s="125" t="s">
        <v>84</v>
      </c>
      <c r="I30" s="125" t="s">
        <v>36</v>
      </c>
      <c r="J30" s="159" t="s">
        <v>38</v>
      </c>
      <c r="K30" s="22"/>
      <c r="L30" s="22"/>
      <c r="M30" s="22"/>
      <c r="N30" s="22"/>
      <c r="O30" s="22"/>
      <c r="P30" s="22"/>
      <c r="Q30" s="35"/>
      <c r="R30" s="22"/>
      <c r="S30" s="22"/>
      <c r="T30" s="22"/>
      <c r="U30" s="22"/>
      <c r="V30" s="25"/>
    </row>
    <row r="31" spans="1:22" s="34" customFormat="1">
      <c r="A31" s="160">
        <v>10</v>
      </c>
      <c r="B31" s="124">
        <v>38</v>
      </c>
      <c r="C31" s="123">
        <v>6</v>
      </c>
      <c r="D31" s="124" t="s">
        <v>6</v>
      </c>
      <c r="E31" s="124" t="s">
        <v>3</v>
      </c>
      <c r="F31" s="124">
        <f>24+17</f>
        <v>41</v>
      </c>
      <c r="G31" s="124"/>
      <c r="H31" s="124" t="s">
        <v>27</v>
      </c>
      <c r="I31" s="124" t="s">
        <v>36</v>
      </c>
      <c r="J31" s="161" t="s">
        <v>38</v>
      </c>
      <c r="K31" s="22"/>
      <c r="L31" s="22"/>
      <c r="M31" s="22"/>
      <c r="N31" s="22"/>
      <c r="O31" s="22"/>
      <c r="P31" s="22"/>
      <c r="Q31"/>
      <c r="R31"/>
      <c r="S31" s="22"/>
      <c r="T31" s="22"/>
      <c r="U31" s="22"/>
      <c r="V31" s="33"/>
    </row>
    <row r="32" spans="1:22" s="24" customFormat="1">
      <c r="A32" s="160">
        <v>11</v>
      </c>
      <c r="B32" s="124">
        <v>37</v>
      </c>
      <c r="C32" s="123">
        <v>8</v>
      </c>
      <c r="D32" s="125" t="s">
        <v>30</v>
      </c>
      <c r="E32" s="125" t="s">
        <v>3</v>
      </c>
      <c r="F32" s="124">
        <f>24+19</f>
        <v>43</v>
      </c>
      <c r="G32" s="124"/>
      <c r="H32" s="124" t="s">
        <v>31</v>
      </c>
      <c r="I32" s="124" t="s">
        <v>36</v>
      </c>
      <c r="J32" s="161" t="s">
        <v>38</v>
      </c>
      <c r="K32" s="22"/>
      <c r="L32" s="22"/>
      <c r="M32" s="22"/>
      <c r="N32" s="22"/>
      <c r="O32" s="22"/>
      <c r="P32" s="22"/>
      <c r="Q32" s="35"/>
      <c r="R32" s="22"/>
      <c r="S32" s="22"/>
      <c r="T32" s="22"/>
      <c r="U32" s="22"/>
      <c r="V32" s="23"/>
    </row>
    <row r="33" spans="1:22" s="24" customFormat="1">
      <c r="A33" s="160">
        <v>12</v>
      </c>
      <c r="B33" s="124">
        <v>36</v>
      </c>
      <c r="C33" s="123">
        <v>7</v>
      </c>
      <c r="D33" s="124" t="s">
        <v>28</v>
      </c>
      <c r="E33" s="124" t="s">
        <v>3</v>
      </c>
      <c r="F33" s="124">
        <f>27+21</f>
        <v>48</v>
      </c>
      <c r="G33" s="124"/>
      <c r="H33" s="124" t="s">
        <v>29</v>
      </c>
      <c r="I33" s="124" t="s">
        <v>36</v>
      </c>
      <c r="J33" s="161" t="s">
        <v>38</v>
      </c>
      <c r="K33" s="22"/>
      <c r="L33" s="22"/>
      <c r="M33" s="22"/>
      <c r="N33" s="22"/>
      <c r="O33" s="22"/>
      <c r="P33" s="22"/>
      <c r="Q33"/>
      <c r="R33"/>
      <c r="S33" s="22"/>
      <c r="T33" s="22"/>
      <c r="U33" s="22"/>
      <c r="V33" s="23"/>
    </row>
    <row r="34" spans="1:22" s="26" customFormat="1">
      <c r="A34" s="158">
        <v>13</v>
      </c>
      <c r="B34" s="125">
        <v>35</v>
      </c>
      <c r="C34" s="123">
        <v>13</v>
      </c>
      <c r="D34" s="125" t="s">
        <v>76</v>
      </c>
      <c r="E34" s="125" t="s">
        <v>3</v>
      </c>
      <c r="F34" s="125">
        <f>27+25</f>
        <v>52</v>
      </c>
      <c r="G34" s="125"/>
      <c r="H34" s="125" t="s">
        <v>82</v>
      </c>
      <c r="I34" s="125" t="s">
        <v>36</v>
      </c>
      <c r="J34" s="159" t="s">
        <v>38</v>
      </c>
      <c r="K34" s="22"/>
      <c r="L34" s="22"/>
      <c r="M34" s="22"/>
      <c r="N34" s="22"/>
      <c r="O34" s="22"/>
      <c r="P34" s="22"/>
      <c r="Q34"/>
      <c r="R34"/>
      <c r="S34" s="22"/>
      <c r="T34" s="22"/>
      <c r="U34" s="22"/>
      <c r="V34" s="31"/>
    </row>
    <row r="35" spans="1:22" s="28" customFormat="1">
      <c r="A35" s="158">
        <v>14</v>
      </c>
      <c r="B35" s="125">
        <v>34</v>
      </c>
      <c r="C35" s="123">
        <v>14</v>
      </c>
      <c r="D35" s="125" t="s">
        <v>79</v>
      </c>
      <c r="E35" s="125" t="s">
        <v>3</v>
      </c>
      <c r="F35" s="125">
        <f>32+26</f>
        <v>58</v>
      </c>
      <c r="G35" s="125"/>
      <c r="H35" s="125" t="s">
        <v>83</v>
      </c>
      <c r="I35" s="125" t="s">
        <v>36</v>
      </c>
      <c r="J35" s="159" t="s">
        <v>38</v>
      </c>
      <c r="K35" s="22"/>
      <c r="L35" s="22"/>
      <c r="M35" s="22"/>
      <c r="N35" s="22"/>
      <c r="O35" s="22"/>
      <c r="P35" s="22"/>
      <c r="Q35"/>
      <c r="R35"/>
      <c r="S35" s="22"/>
      <c r="T35" s="22"/>
      <c r="U35" s="22"/>
      <c r="V35" s="27"/>
    </row>
    <row r="36" spans="1:22" s="30" customFormat="1" ht="15.75" thickBot="1">
      <c r="A36" s="164"/>
      <c r="B36" s="165"/>
      <c r="C36" s="166">
        <v>101</v>
      </c>
      <c r="D36" s="165" t="s">
        <v>175</v>
      </c>
      <c r="E36" s="165" t="s">
        <v>3</v>
      </c>
      <c r="F36" s="165" t="s">
        <v>188</v>
      </c>
      <c r="G36" s="165"/>
      <c r="H36" s="165" t="s">
        <v>176</v>
      </c>
      <c r="I36" s="165" t="s">
        <v>36</v>
      </c>
      <c r="J36" s="167" t="s">
        <v>174</v>
      </c>
      <c r="K36" s="22"/>
      <c r="L36" s="22"/>
      <c r="M36" s="22"/>
      <c r="N36" s="22"/>
      <c r="O36" s="22"/>
      <c r="P36" s="22"/>
      <c r="Q36" s="35"/>
      <c r="R36" s="22"/>
      <c r="S36" s="22"/>
      <c r="T36" s="22"/>
      <c r="U36" s="22"/>
      <c r="V36" s="29"/>
    </row>
    <row r="37" spans="1:22" s="30" customFormat="1">
      <c r="A37" s="173">
        <v>1</v>
      </c>
      <c r="B37" s="154"/>
      <c r="C37" s="153">
        <v>124</v>
      </c>
      <c r="D37" s="154" t="s">
        <v>179</v>
      </c>
      <c r="E37" s="154" t="s">
        <v>180</v>
      </c>
      <c r="F37" s="154">
        <f>1+0</f>
        <v>1</v>
      </c>
      <c r="G37" s="154"/>
      <c r="H37" s="154" t="s">
        <v>181</v>
      </c>
      <c r="I37" s="178" t="s">
        <v>193</v>
      </c>
      <c r="J37" s="174" t="s">
        <v>182</v>
      </c>
      <c r="K37" s="22"/>
      <c r="L37" s="22"/>
      <c r="M37" s="22"/>
      <c r="N37" s="22"/>
      <c r="O37" s="22"/>
      <c r="P37" s="22"/>
      <c r="Q37" s="35"/>
      <c r="R37" s="22"/>
      <c r="S37" s="22"/>
      <c r="T37" s="22"/>
      <c r="U37" s="22"/>
      <c r="V37" s="23"/>
    </row>
    <row r="38" spans="1:22" s="32" customFormat="1">
      <c r="A38" s="158">
        <v>2</v>
      </c>
      <c r="B38" s="125"/>
      <c r="C38" s="123">
        <v>121</v>
      </c>
      <c r="D38" s="125" t="s">
        <v>50</v>
      </c>
      <c r="E38" s="125" t="s">
        <v>63</v>
      </c>
      <c r="F38" s="124">
        <f>1+5</f>
        <v>6</v>
      </c>
      <c r="G38" s="124"/>
      <c r="H38" s="124" t="s">
        <v>51</v>
      </c>
      <c r="I38" s="124" t="s">
        <v>194</v>
      </c>
      <c r="J38" s="161" t="s">
        <v>140</v>
      </c>
      <c r="K38" s="22"/>
      <c r="L38" s="22"/>
      <c r="M38" s="22"/>
      <c r="N38" s="22"/>
      <c r="O38" s="22"/>
      <c r="P38" s="22"/>
      <c r="Q38"/>
      <c r="R38"/>
      <c r="S38" s="22"/>
      <c r="T38" s="22"/>
      <c r="U38" s="22"/>
      <c r="V38" s="25"/>
    </row>
    <row r="39" spans="1:22" s="34" customFormat="1">
      <c r="A39" s="160">
        <v>3</v>
      </c>
      <c r="B39" s="124"/>
      <c r="C39" s="123">
        <v>123</v>
      </c>
      <c r="D39" s="125" t="s">
        <v>33</v>
      </c>
      <c r="E39" s="125" t="s">
        <v>63</v>
      </c>
      <c r="F39" s="124">
        <f>8+7</f>
        <v>15</v>
      </c>
      <c r="G39" s="124"/>
      <c r="H39" s="124" t="s">
        <v>34</v>
      </c>
      <c r="I39" s="124" t="s">
        <v>39</v>
      </c>
      <c r="J39" s="161" t="s">
        <v>40</v>
      </c>
      <c r="K39" s="22"/>
      <c r="L39" s="22"/>
      <c r="M39" s="22"/>
      <c r="N39" s="22"/>
      <c r="O39" s="22"/>
      <c r="P39" s="22"/>
      <c r="Q39"/>
      <c r="R39"/>
      <c r="S39" s="22"/>
      <c r="T39" s="22"/>
      <c r="U39" s="22"/>
      <c r="V39" s="27"/>
    </row>
    <row r="40" spans="1:22" s="24" customFormat="1" ht="15.75" thickBot="1">
      <c r="A40" s="164">
        <v>4</v>
      </c>
      <c r="B40" s="165"/>
      <c r="C40" s="166">
        <v>125</v>
      </c>
      <c r="D40" s="165" t="s">
        <v>186</v>
      </c>
      <c r="E40" s="165" t="s">
        <v>63</v>
      </c>
      <c r="F40" s="165">
        <f>19+13</f>
        <v>32</v>
      </c>
      <c r="G40" s="165"/>
      <c r="H40" s="165" t="s">
        <v>187</v>
      </c>
      <c r="I40" s="165" t="s">
        <v>45</v>
      </c>
      <c r="J40" s="167" t="s">
        <v>151</v>
      </c>
      <c r="K40" s="22"/>
      <c r="L40" s="22"/>
      <c r="M40" s="22"/>
      <c r="N40" s="22"/>
      <c r="O40" s="22"/>
      <c r="P40" s="22"/>
      <c r="Q40"/>
      <c r="R40"/>
      <c r="S40" s="22"/>
      <c r="T40" s="22"/>
      <c r="U40" s="22"/>
      <c r="V40" s="23"/>
    </row>
    <row r="41" spans="1:22" s="24" customFormat="1">
      <c r="A41" s="173">
        <v>1</v>
      </c>
      <c r="B41" s="154"/>
      <c r="C41" s="153">
        <v>142</v>
      </c>
      <c r="D41" s="185" t="s">
        <v>123</v>
      </c>
      <c r="E41" s="185" t="s">
        <v>124</v>
      </c>
      <c r="F41" s="186">
        <f>1+1</f>
        <v>2</v>
      </c>
      <c r="G41" s="187"/>
      <c r="H41" s="187" t="s">
        <v>125</v>
      </c>
      <c r="I41" s="186" t="s">
        <v>39</v>
      </c>
      <c r="J41" s="188" t="s">
        <v>49</v>
      </c>
      <c r="K41" s="22"/>
      <c r="L41" s="22"/>
      <c r="M41" s="22"/>
      <c r="N41" s="22"/>
      <c r="O41" s="22"/>
      <c r="P41" s="22"/>
      <c r="Q41" s="35"/>
      <c r="R41" s="22"/>
      <c r="S41" s="22"/>
      <c r="T41" s="22"/>
      <c r="U41" s="22"/>
      <c r="V41" s="29"/>
    </row>
    <row r="42" spans="1:22" s="24" customFormat="1" ht="15.75" thickBot="1">
      <c r="A42" s="164">
        <v>2</v>
      </c>
      <c r="B42" s="165"/>
      <c r="C42" s="166">
        <v>141</v>
      </c>
      <c r="D42" s="165" t="s">
        <v>58</v>
      </c>
      <c r="E42" s="165" t="s">
        <v>124</v>
      </c>
      <c r="F42" s="176">
        <f>1+6</f>
        <v>7</v>
      </c>
      <c r="G42" s="189"/>
      <c r="H42" s="190" t="s">
        <v>143</v>
      </c>
      <c r="I42" s="176" t="s">
        <v>193</v>
      </c>
      <c r="J42" s="191" t="s">
        <v>142</v>
      </c>
      <c r="K42" s="22"/>
      <c r="L42" s="22"/>
      <c r="M42" s="22"/>
      <c r="N42" s="22"/>
      <c r="O42" s="22"/>
      <c r="P42" s="22"/>
      <c r="Q42"/>
      <c r="R42"/>
      <c r="S42" s="22"/>
      <c r="T42" s="22"/>
      <c r="U42" s="22"/>
      <c r="V42" s="23"/>
    </row>
    <row r="43" spans="1:22" s="28" customFormat="1">
      <c r="A43" s="179">
        <v>1</v>
      </c>
      <c r="B43" s="178">
        <v>60</v>
      </c>
      <c r="C43" s="192">
        <v>4</v>
      </c>
      <c r="D43" s="181" t="s">
        <v>42</v>
      </c>
      <c r="E43" s="181" t="s">
        <v>20</v>
      </c>
      <c r="F43" s="178">
        <f>1+5</f>
        <v>6</v>
      </c>
      <c r="G43" s="193"/>
      <c r="H43" s="193" t="s">
        <v>43</v>
      </c>
      <c r="I43" s="178" t="s">
        <v>36</v>
      </c>
      <c r="J43" s="183" t="s">
        <v>44</v>
      </c>
      <c r="K43" s="22"/>
      <c r="L43" s="22"/>
      <c r="M43" s="22"/>
      <c r="N43" s="22"/>
      <c r="O43" s="22"/>
      <c r="P43" s="22"/>
      <c r="Q43" s="35"/>
      <c r="R43" s="22"/>
      <c r="S43" s="22"/>
      <c r="T43" s="22"/>
      <c r="U43" s="22"/>
      <c r="V43" s="27"/>
    </row>
    <row r="44" spans="1:22" s="30" customFormat="1">
      <c r="A44" s="158">
        <v>2</v>
      </c>
      <c r="B44" s="125">
        <v>55</v>
      </c>
      <c r="C44" s="123">
        <v>37</v>
      </c>
      <c r="D44" s="125" t="s">
        <v>117</v>
      </c>
      <c r="E44" s="125" t="s">
        <v>20</v>
      </c>
      <c r="F44" s="125">
        <f>14+5</f>
        <v>19</v>
      </c>
      <c r="G44" s="125"/>
      <c r="H44" s="155" t="s">
        <v>118</v>
      </c>
      <c r="I44" s="125" t="s">
        <v>36</v>
      </c>
      <c r="J44" s="163" t="s">
        <v>119</v>
      </c>
      <c r="K44" s="11"/>
      <c r="L44" s="11"/>
      <c r="M44" s="11"/>
      <c r="N44" s="11"/>
      <c r="O44" s="11"/>
      <c r="P44" s="11"/>
      <c r="Q44"/>
      <c r="R44"/>
      <c r="S44" s="11"/>
      <c r="T44" s="11"/>
      <c r="U44" s="11"/>
      <c r="V44" s="16"/>
    </row>
    <row r="45" spans="1:22" s="30" customFormat="1">
      <c r="A45" s="158">
        <v>3</v>
      </c>
      <c r="B45" s="125">
        <v>51</v>
      </c>
      <c r="C45" s="123">
        <v>19</v>
      </c>
      <c r="D45" s="125" t="s">
        <v>88</v>
      </c>
      <c r="E45" s="125" t="s">
        <v>20</v>
      </c>
      <c r="F45" s="125">
        <f>18+9</f>
        <v>27</v>
      </c>
      <c r="G45" s="156"/>
      <c r="H45" s="156" t="s">
        <v>93</v>
      </c>
      <c r="I45" s="125" t="s">
        <v>91</v>
      </c>
      <c r="J45" s="159" t="s">
        <v>86</v>
      </c>
      <c r="K45" s="22"/>
      <c r="L45" s="22"/>
      <c r="M45" s="22"/>
      <c r="N45" s="22"/>
      <c r="O45" s="22"/>
      <c r="P45" s="22"/>
      <c r="Q45" s="35"/>
      <c r="R45" s="22"/>
      <c r="S45" s="22"/>
      <c r="T45" s="22"/>
      <c r="U45" s="22"/>
      <c r="V45" s="23"/>
    </row>
    <row r="46" spans="1:22" s="32" customFormat="1">
      <c r="A46" s="160">
        <v>4</v>
      </c>
      <c r="B46" s="124">
        <v>48</v>
      </c>
      <c r="C46" s="123">
        <v>3</v>
      </c>
      <c r="D46" s="124" t="s">
        <v>5</v>
      </c>
      <c r="E46" s="124" t="s">
        <v>20</v>
      </c>
      <c r="F46" s="124">
        <f>20+8</f>
        <v>28</v>
      </c>
      <c r="G46" s="152"/>
      <c r="H46" s="152" t="s">
        <v>22</v>
      </c>
      <c r="I46" s="124" t="s">
        <v>36</v>
      </c>
      <c r="J46" s="161" t="s">
        <v>37</v>
      </c>
      <c r="K46" s="22"/>
      <c r="L46" s="22"/>
      <c r="M46" s="22"/>
      <c r="N46" s="22"/>
      <c r="O46" s="22"/>
      <c r="P46" s="22"/>
      <c r="Q46"/>
      <c r="R46"/>
      <c r="S46" s="22"/>
      <c r="T46" s="22"/>
      <c r="U46" s="22"/>
      <c r="V46" s="31"/>
    </row>
    <row r="47" spans="1:22" s="24" customFormat="1">
      <c r="A47" s="158">
        <v>5</v>
      </c>
      <c r="B47" s="125">
        <v>45</v>
      </c>
      <c r="C47" s="123">
        <v>20</v>
      </c>
      <c r="D47" s="125" t="s">
        <v>89</v>
      </c>
      <c r="E47" s="125" t="s">
        <v>20</v>
      </c>
      <c r="F47" s="125">
        <f>17+12</f>
        <v>29</v>
      </c>
      <c r="G47" s="156"/>
      <c r="H47" s="156" t="s">
        <v>94</v>
      </c>
      <c r="I47" s="125" t="s">
        <v>91</v>
      </c>
      <c r="J47" s="159" t="s">
        <v>86</v>
      </c>
      <c r="K47" s="22"/>
      <c r="L47" s="22"/>
      <c r="M47" s="22"/>
      <c r="N47" s="22"/>
      <c r="O47" s="22"/>
      <c r="P47" s="22"/>
      <c r="Q47"/>
      <c r="R47"/>
      <c r="S47" s="22"/>
      <c r="T47" s="22"/>
      <c r="U47" s="22"/>
      <c r="V47" s="29"/>
    </row>
    <row r="48" spans="1:22" s="24" customFormat="1">
      <c r="A48" s="158">
        <v>6</v>
      </c>
      <c r="B48" s="125">
        <v>43</v>
      </c>
      <c r="C48" s="123">
        <v>43</v>
      </c>
      <c r="D48" s="125" t="s">
        <v>162</v>
      </c>
      <c r="E48" s="125" t="s">
        <v>20</v>
      </c>
      <c r="F48" s="125">
        <f>22+8</f>
        <v>30</v>
      </c>
      <c r="G48" s="156"/>
      <c r="H48" s="156" t="s">
        <v>163</v>
      </c>
      <c r="I48" s="125" t="s">
        <v>36</v>
      </c>
      <c r="J48" s="159" t="s">
        <v>114</v>
      </c>
      <c r="K48" s="11"/>
      <c r="L48" s="11"/>
      <c r="M48" s="11"/>
      <c r="N48" s="11"/>
      <c r="O48" s="11"/>
      <c r="P48" s="11"/>
      <c r="Q48"/>
      <c r="R48"/>
      <c r="S48" s="11"/>
      <c r="T48" s="11"/>
      <c r="U48" s="11"/>
      <c r="V48" s="13"/>
    </row>
    <row r="49" spans="1:22" s="24" customFormat="1">
      <c r="A49" s="158">
        <v>7</v>
      </c>
      <c r="B49" s="125">
        <v>41</v>
      </c>
      <c r="C49" s="123">
        <v>11</v>
      </c>
      <c r="D49" s="125" t="s">
        <v>70</v>
      </c>
      <c r="E49" s="125" t="s">
        <v>20</v>
      </c>
      <c r="F49" s="124">
        <f>24+16</f>
        <v>40</v>
      </c>
      <c r="G49" s="152"/>
      <c r="H49" s="156" t="s">
        <v>75</v>
      </c>
      <c r="I49" s="125" t="s">
        <v>39</v>
      </c>
      <c r="J49" s="159" t="s">
        <v>72</v>
      </c>
      <c r="K49" s="11"/>
      <c r="L49" s="11"/>
      <c r="M49" s="11"/>
      <c r="N49" s="11"/>
      <c r="O49" s="11"/>
      <c r="P49" s="11"/>
      <c r="Q49"/>
      <c r="R49"/>
      <c r="S49" s="11"/>
      <c r="T49" s="11"/>
      <c r="U49" s="11"/>
      <c r="V49" s="16"/>
    </row>
    <row r="50" spans="1:22" s="26" customFormat="1" ht="15.75" thickBot="1">
      <c r="A50" s="175">
        <v>8</v>
      </c>
      <c r="B50" s="176"/>
      <c r="C50" s="166">
        <v>92</v>
      </c>
      <c r="D50" s="165" t="s">
        <v>4</v>
      </c>
      <c r="E50" s="165" t="s">
        <v>20</v>
      </c>
      <c r="F50" s="176">
        <f>33+16</f>
        <v>49</v>
      </c>
      <c r="G50" s="189"/>
      <c r="H50" s="189" t="s">
        <v>154</v>
      </c>
      <c r="I50" s="176" t="s">
        <v>45</v>
      </c>
      <c r="J50" s="177" t="s">
        <v>46</v>
      </c>
      <c r="K50" s="22"/>
      <c r="L50" s="22"/>
      <c r="M50" s="22"/>
      <c r="N50" s="22"/>
      <c r="O50" s="22"/>
      <c r="P50" s="22"/>
      <c r="Q50"/>
      <c r="R50"/>
      <c r="S50" s="22"/>
      <c r="T50" s="22"/>
      <c r="U50" s="22"/>
      <c r="V50" s="31"/>
    </row>
    <row r="51" spans="1:22" s="28" customFormat="1">
      <c r="A51" s="194">
        <v>1</v>
      </c>
      <c r="B51" s="195">
        <v>60</v>
      </c>
      <c r="C51" s="184">
        <v>26</v>
      </c>
      <c r="D51" s="195" t="s">
        <v>128</v>
      </c>
      <c r="E51" s="195" t="s">
        <v>81</v>
      </c>
      <c r="F51" s="195">
        <f>10+4</f>
        <v>14</v>
      </c>
      <c r="G51" s="196"/>
      <c r="H51" s="196" t="s">
        <v>129</v>
      </c>
      <c r="I51" s="195" t="s">
        <v>39</v>
      </c>
      <c r="J51" s="197" t="s">
        <v>72</v>
      </c>
      <c r="K51" s="22"/>
      <c r="L51" s="22"/>
      <c r="M51" s="22"/>
      <c r="N51" s="22"/>
      <c r="O51" s="22"/>
      <c r="P51" s="22"/>
      <c r="Q51" s="35"/>
      <c r="R51" s="22"/>
      <c r="S51" s="22"/>
      <c r="T51" s="22"/>
      <c r="U51" s="22"/>
      <c r="V51" s="27"/>
    </row>
    <row r="52" spans="1:22" s="30" customFormat="1">
      <c r="A52" s="158">
        <v>2</v>
      </c>
      <c r="B52" s="125">
        <v>55</v>
      </c>
      <c r="C52" s="123">
        <v>18</v>
      </c>
      <c r="D52" s="125" t="s">
        <v>87</v>
      </c>
      <c r="E52" s="125" t="s">
        <v>166</v>
      </c>
      <c r="F52" s="125">
        <f>18+2</f>
        <v>20</v>
      </c>
      <c r="G52" s="125"/>
      <c r="H52" s="125" t="s">
        <v>92</v>
      </c>
      <c r="I52" s="125" t="s">
        <v>91</v>
      </c>
      <c r="J52" s="159" t="s">
        <v>86</v>
      </c>
      <c r="K52" s="22"/>
      <c r="L52" s="22"/>
      <c r="M52" s="22"/>
      <c r="N52" s="22"/>
      <c r="O52" s="22"/>
      <c r="P52" s="22"/>
      <c r="Q52" s="36"/>
      <c r="R52" s="36"/>
      <c r="S52" s="22"/>
      <c r="T52" s="22"/>
      <c r="U52" s="22"/>
      <c r="V52" s="23"/>
    </row>
    <row r="53" spans="1:22" s="205" customFormat="1" ht="15.75" thickBot="1">
      <c r="A53" s="198">
        <v>3</v>
      </c>
      <c r="B53" s="199"/>
      <c r="C53" s="200">
        <v>95</v>
      </c>
      <c r="D53" s="199" t="s">
        <v>110</v>
      </c>
      <c r="E53" s="199" t="s">
        <v>81</v>
      </c>
      <c r="F53" s="199">
        <f>54+47</f>
        <v>101</v>
      </c>
      <c r="G53" s="201"/>
      <c r="H53" s="201" t="s">
        <v>111</v>
      </c>
      <c r="I53" s="199"/>
      <c r="J53" s="202"/>
      <c r="K53" s="203"/>
      <c r="L53" s="203"/>
      <c r="M53" s="203"/>
      <c r="N53" s="203"/>
      <c r="O53" s="203"/>
      <c r="P53" s="203"/>
      <c r="Q53" s="204"/>
      <c r="R53" s="204"/>
      <c r="S53" s="203"/>
      <c r="T53" s="203"/>
      <c r="U53" s="203"/>
      <c r="V53" s="48"/>
    </row>
    <row r="54" spans="1:22" s="30" customFormat="1">
      <c r="A54" s="173">
        <v>1</v>
      </c>
      <c r="B54" s="154"/>
      <c r="C54" s="153">
        <v>163</v>
      </c>
      <c r="D54" s="154" t="s">
        <v>52</v>
      </c>
      <c r="E54" s="154" t="s">
        <v>64</v>
      </c>
      <c r="F54" s="154">
        <f>0+0</f>
        <v>0</v>
      </c>
      <c r="G54" s="206"/>
      <c r="H54" s="206" t="s">
        <v>53</v>
      </c>
      <c r="I54" s="154" t="s">
        <v>39</v>
      </c>
      <c r="J54" s="174" t="s">
        <v>49</v>
      </c>
      <c r="K54" s="22"/>
      <c r="L54" s="22"/>
      <c r="M54" s="22"/>
      <c r="N54" s="22"/>
      <c r="O54" s="22"/>
      <c r="P54" s="22"/>
      <c r="Q54"/>
      <c r="R54"/>
      <c r="S54" s="22"/>
      <c r="T54" s="22"/>
      <c r="U54" s="22"/>
      <c r="V54" s="23"/>
    </row>
    <row r="55" spans="1:22" s="32" customFormat="1">
      <c r="A55" s="158">
        <v>2</v>
      </c>
      <c r="B55" s="125"/>
      <c r="C55" s="123">
        <v>164</v>
      </c>
      <c r="D55" s="125" t="s">
        <v>59</v>
      </c>
      <c r="E55" s="125" t="s">
        <v>64</v>
      </c>
      <c r="F55" s="124">
        <f>2+3</f>
        <v>5</v>
      </c>
      <c r="G55" s="152"/>
      <c r="H55" s="152" t="s">
        <v>60</v>
      </c>
      <c r="I55" s="124" t="s">
        <v>193</v>
      </c>
      <c r="J55" s="161" t="s">
        <v>62</v>
      </c>
      <c r="K55" s="22"/>
      <c r="L55" s="22"/>
      <c r="M55" s="22"/>
      <c r="N55" s="22"/>
      <c r="O55" s="22"/>
      <c r="P55" s="22"/>
      <c r="Q55"/>
      <c r="R55"/>
      <c r="S55" s="22"/>
      <c r="T55" s="22"/>
      <c r="U55" s="22"/>
      <c r="V55" s="25"/>
    </row>
    <row r="56" spans="1:22" s="34" customFormat="1">
      <c r="A56" s="158">
        <v>3</v>
      </c>
      <c r="B56" s="125"/>
      <c r="C56" s="157">
        <v>122</v>
      </c>
      <c r="D56" s="150" t="s">
        <v>120</v>
      </c>
      <c r="E56" s="150" t="s">
        <v>64</v>
      </c>
      <c r="F56" s="122">
        <f>17+9</f>
        <v>26</v>
      </c>
      <c r="G56" s="151"/>
      <c r="H56" s="151" t="s">
        <v>121</v>
      </c>
      <c r="I56" s="124" t="s">
        <v>193</v>
      </c>
      <c r="J56" s="162" t="s">
        <v>122</v>
      </c>
      <c r="K56" s="22"/>
      <c r="L56" s="22"/>
      <c r="M56" s="22"/>
      <c r="N56" s="22"/>
      <c r="O56" s="22"/>
      <c r="P56" s="22"/>
      <c r="Q56"/>
      <c r="R56"/>
      <c r="S56" s="22"/>
      <c r="T56" s="22"/>
      <c r="U56" s="22"/>
      <c r="V56" s="27"/>
    </row>
    <row r="57" spans="1:22" s="24" customFormat="1">
      <c r="A57" s="158">
        <v>4</v>
      </c>
      <c r="B57" s="125"/>
      <c r="C57" s="123">
        <v>161</v>
      </c>
      <c r="D57" s="125" t="s">
        <v>41</v>
      </c>
      <c r="E57" s="125" t="s">
        <v>64</v>
      </c>
      <c r="F57" s="125">
        <f>16+18</f>
        <v>34</v>
      </c>
      <c r="G57" s="156"/>
      <c r="H57" s="156" t="s">
        <v>141</v>
      </c>
      <c r="I57" s="124" t="s">
        <v>193</v>
      </c>
      <c r="J57" s="159" t="s">
        <v>142</v>
      </c>
      <c r="K57" s="22"/>
      <c r="L57" s="22"/>
      <c r="M57" s="22"/>
      <c r="N57" s="22"/>
      <c r="O57" s="22"/>
      <c r="P57" s="22"/>
      <c r="Q57" s="35"/>
      <c r="R57" s="22"/>
      <c r="S57" s="22"/>
      <c r="T57" s="22"/>
      <c r="U57" s="22"/>
      <c r="V57" s="29"/>
    </row>
    <row r="58" spans="1:22" s="24" customFormat="1" ht="15.75" thickBot="1">
      <c r="A58" s="164">
        <v>5</v>
      </c>
      <c r="B58" s="165"/>
      <c r="C58" s="166">
        <v>162</v>
      </c>
      <c r="D58" s="165" t="s">
        <v>167</v>
      </c>
      <c r="E58" s="165" t="s">
        <v>64</v>
      </c>
      <c r="F58" s="176">
        <f>25+20</f>
        <v>45</v>
      </c>
      <c r="G58" s="189"/>
      <c r="H58" s="189" t="s">
        <v>55</v>
      </c>
      <c r="I58" s="176" t="s">
        <v>36</v>
      </c>
      <c r="J58" s="177" t="s">
        <v>56</v>
      </c>
      <c r="K58" s="22"/>
      <c r="L58" s="22"/>
      <c r="M58" s="22"/>
      <c r="N58" s="22"/>
      <c r="O58" s="22"/>
      <c r="P58" s="22"/>
      <c r="Q58"/>
      <c r="R58"/>
      <c r="S58" s="22"/>
      <c r="T58" s="22"/>
      <c r="U58" s="22"/>
      <c r="V58" s="23"/>
    </row>
    <row r="59" spans="1:22" s="26" customFormat="1">
      <c r="A59" s="173">
        <v>1</v>
      </c>
      <c r="B59" s="154"/>
      <c r="C59" s="153">
        <v>178</v>
      </c>
      <c r="D59" s="154" t="s">
        <v>183</v>
      </c>
      <c r="E59" s="154" t="s">
        <v>65</v>
      </c>
      <c r="F59" s="154">
        <f>2+1</f>
        <v>3</v>
      </c>
      <c r="G59" s="206"/>
      <c r="H59" s="206" t="s">
        <v>184</v>
      </c>
      <c r="I59" s="154" t="s">
        <v>45</v>
      </c>
      <c r="J59" s="174" t="s">
        <v>185</v>
      </c>
      <c r="K59" s="22"/>
      <c r="L59" s="22"/>
      <c r="M59" s="22"/>
      <c r="N59" s="22"/>
      <c r="O59" s="22"/>
      <c r="P59" s="22"/>
      <c r="Q59" s="35"/>
      <c r="R59" s="22"/>
      <c r="S59" s="22"/>
      <c r="T59" s="22"/>
      <c r="U59" s="22"/>
      <c r="V59" s="25"/>
    </row>
    <row r="60" spans="1:22" s="28" customFormat="1">
      <c r="A60" s="158">
        <v>2</v>
      </c>
      <c r="B60" s="125"/>
      <c r="C60" s="123">
        <v>176</v>
      </c>
      <c r="D60" s="125" t="s">
        <v>47</v>
      </c>
      <c r="E60" s="125" t="s">
        <v>65</v>
      </c>
      <c r="F60" s="124">
        <f>6+1</f>
        <v>7</v>
      </c>
      <c r="G60" s="152"/>
      <c r="H60" s="152" t="s">
        <v>48</v>
      </c>
      <c r="I60" s="124" t="s">
        <v>39</v>
      </c>
      <c r="J60" s="161" t="s">
        <v>49</v>
      </c>
      <c r="K60" s="22"/>
      <c r="L60" s="22"/>
      <c r="M60" s="22"/>
      <c r="N60" s="22"/>
      <c r="O60" s="22"/>
      <c r="P60" s="22"/>
      <c r="Q60" s="35"/>
      <c r="R60" s="22"/>
      <c r="S60" s="22"/>
      <c r="T60" s="22"/>
      <c r="U60" s="22"/>
      <c r="V60" s="33"/>
    </row>
    <row r="61" spans="1:22" s="30" customFormat="1" ht="15.75" thickBot="1">
      <c r="A61" s="164">
        <v>3</v>
      </c>
      <c r="B61" s="165"/>
      <c r="C61" s="166">
        <v>177</v>
      </c>
      <c r="D61" s="165" t="s">
        <v>57</v>
      </c>
      <c r="E61" s="165" t="s">
        <v>65</v>
      </c>
      <c r="F61" s="176">
        <f>25+21</f>
        <v>46</v>
      </c>
      <c r="G61" s="189"/>
      <c r="H61" s="189" t="s">
        <v>144</v>
      </c>
      <c r="I61" s="176" t="s">
        <v>36</v>
      </c>
      <c r="J61" s="177" t="s">
        <v>56</v>
      </c>
      <c r="K61" s="22"/>
      <c r="L61" s="22"/>
      <c r="M61" s="22"/>
      <c r="N61" s="22"/>
      <c r="O61" s="22"/>
      <c r="P61" s="22"/>
      <c r="Q61" s="35"/>
      <c r="R61" s="22"/>
      <c r="S61" s="22"/>
      <c r="T61" s="22"/>
      <c r="U61" s="22"/>
      <c r="V61" s="29"/>
    </row>
    <row r="62" spans="1:22">
      <c r="I62" s="36"/>
      <c r="J62" s="36"/>
    </row>
    <row r="63" spans="1:22">
      <c r="I63" s="36"/>
      <c r="J63" s="36"/>
    </row>
    <row r="64" spans="1:22">
      <c r="I64" s="36"/>
      <c r="J64" s="36"/>
    </row>
    <row r="65" spans="9:10">
      <c r="I65" s="36"/>
      <c r="J65" s="36"/>
    </row>
    <row r="66" spans="9:10">
      <c r="I66" s="36"/>
      <c r="J66" s="36"/>
    </row>
    <row r="67" spans="9:10">
      <c r="I67" s="36"/>
      <c r="J67" s="36"/>
    </row>
    <row r="68" spans="9:10">
      <c r="I68" s="36"/>
      <c r="J68" s="36"/>
    </row>
    <row r="69" spans="9:10">
      <c r="I69" s="36"/>
      <c r="J69" s="36"/>
    </row>
    <row r="70" spans="9:10">
      <c r="I70" s="36"/>
      <c r="J70" s="36"/>
    </row>
    <row r="71" spans="9:10">
      <c r="I71" s="36"/>
      <c r="J71" s="36"/>
    </row>
    <row r="72" spans="9:10">
      <c r="I72" s="36"/>
      <c r="J72" s="36"/>
    </row>
    <row r="73" spans="9:10">
      <c r="I73" s="36"/>
      <c r="J73" s="36"/>
    </row>
    <row r="74" spans="9:10">
      <c r="I74" s="36"/>
      <c r="J74" s="36"/>
    </row>
    <row r="75" spans="9:10">
      <c r="I75" s="36"/>
      <c r="J75" s="36"/>
    </row>
    <row r="76" spans="9:10">
      <c r="I76" s="36"/>
      <c r="J76" s="36"/>
    </row>
    <row r="77" spans="9:10">
      <c r="I77" s="36"/>
      <c r="J77" s="36"/>
    </row>
    <row r="78" spans="9:10">
      <c r="I78" s="36"/>
      <c r="J78" s="36"/>
    </row>
    <row r="79" spans="9:10">
      <c r="I79" s="36"/>
      <c r="J79" s="36"/>
    </row>
    <row r="80" spans="9:10">
      <c r="I80" s="36"/>
      <c r="J80" s="36"/>
    </row>
    <row r="81" spans="9:10">
      <c r="I81" s="36"/>
      <c r="J81" s="36"/>
    </row>
    <row r="82" spans="9:10">
      <c r="I82" s="36"/>
      <c r="J82" s="36"/>
    </row>
    <row r="83" spans="9:10">
      <c r="I83" s="36"/>
      <c r="J83" s="36"/>
    </row>
    <row r="84" spans="9:10">
      <c r="I84" s="36"/>
      <c r="J84" s="36"/>
    </row>
    <row r="85" spans="9:10">
      <c r="I85" s="36"/>
      <c r="J85" s="36"/>
    </row>
    <row r="86" spans="9:10">
      <c r="I86" s="36"/>
      <c r="J86" s="36"/>
    </row>
    <row r="87" spans="9:10">
      <c r="I87" s="36"/>
      <c r="J87" s="36"/>
    </row>
    <row r="88" spans="9:10">
      <c r="I88" s="36"/>
      <c r="J88" s="36"/>
    </row>
    <row r="89" spans="9:10">
      <c r="I89" s="36"/>
      <c r="J89" s="36"/>
    </row>
    <row r="90" spans="9:10">
      <c r="I90" s="36"/>
      <c r="J90" s="36"/>
    </row>
    <row r="91" spans="9:10">
      <c r="I91" s="36"/>
      <c r="J91" s="36"/>
    </row>
    <row r="92" spans="9:10">
      <c r="I92" s="36"/>
      <c r="J92" s="36"/>
    </row>
    <row r="93" spans="9:10">
      <c r="I93" s="36"/>
      <c r="J93" s="36"/>
    </row>
    <row r="94" spans="9:10">
      <c r="I94" s="36"/>
      <c r="J94" s="36"/>
    </row>
    <row r="95" spans="9:10">
      <c r="I95" s="36"/>
      <c r="J95" s="36"/>
    </row>
    <row r="96" spans="9:10">
      <c r="I96" s="36"/>
      <c r="J96" s="36"/>
    </row>
    <row r="97" spans="9:10">
      <c r="I97" s="36"/>
      <c r="J97" s="36"/>
    </row>
    <row r="98" spans="9:10">
      <c r="I98" s="36"/>
      <c r="J98" s="36"/>
    </row>
    <row r="99" spans="9:10">
      <c r="I99" s="36"/>
      <c r="J99" s="36"/>
    </row>
    <row r="100" spans="9:10">
      <c r="I100" s="36"/>
      <c r="J100" s="36"/>
    </row>
    <row r="101" spans="9:10">
      <c r="I101" s="36"/>
      <c r="J101" s="36"/>
    </row>
    <row r="102" spans="9:10">
      <c r="I102" s="36"/>
      <c r="J102" s="36"/>
    </row>
    <row r="103" spans="9:10">
      <c r="I103" s="36"/>
      <c r="J103" s="36"/>
    </row>
    <row r="104" spans="9:10">
      <c r="I104" s="36"/>
      <c r="J104" s="36"/>
    </row>
    <row r="105" spans="9:10">
      <c r="I105" s="36"/>
      <c r="J105" s="36"/>
    </row>
    <row r="106" spans="9:10">
      <c r="I106" s="36"/>
      <c r="J106" s="36"/>
    </row>
    <row r="107" spans="9:10">
      <c r="I107" s="36"/>
      <c r="J107" s="36"/>
    </row>
    <row r="108" spans="9:10">
      <c r="I108" s="36"/>
      <c r="J108" s="36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15" spans="9:10">
      <c r="I115" s="36"/>
      <c r="J115" s="36"/>
    </row>
    <row r="116" spans="9:10">
      <c r="I116" s="36"/>
      <c r="J116" s="36"/>
    </row>
    <row r="117" spans="9:10">
      <c r="I117" s="36"/>
      <c r="J117" s="36"/>
    </row>
    <row r="118" spans="9:10">
      <c r="I118" s="36"/>
      <c r="J118" s="36"/>
    </row>
    <row r="119" spans="9:10">
      <c r="I119" s="36"/>
      <c r="J119" s="36"/>
    </row>
    <row r="120" spans="9:10">
      <c r="I120" s="36"/>
      <c r="J120" s="36"/>
    </row>
    <row r="121" spans="9:10">
      <c r="I121" s="36"/>
      <c r="J121" s="36"/>
    </row>
    <row r="122" spans="9:10">
      <c r="I122" s="36"/>
      <c r="J122" s="36"/>
    </row>
    <row r="123" spans="9:10">
      <c r="I123" s="36"/>
      <c r="J123" s="36"/>
    </row>
    <row r="124" spans="9:10">
      <c r="I124" s="36"/>
      <c r="J124" s="36"/>
    </row>
    <row r="125" spans="9:10">
      <c r="I125" s="36"/>
      <c r="J125" s="36"/>
    </row>
    <row r="126" spans="9:10">
      <c r="I126" s="36"/>
      <c r="J126" s="36"/>
    </row>
    <row r="127" spans="9:10">
      <c r="I127" s="36"/>
      <c r="J127" s="36"/>
    </row>
    <row r="128" spans="9:10">
      <c r="I128" s="36"/>
      <c r="J128" s="36"/>
    </row>
    <row r="129" spans="9:10">
      <c r="I129" s="36"/>
      <c r="J129" s="36"/>
    </row>
    <row r="130" spans="9:10">
      <c r="I130" s="36"/>
      <c r="J130" s="36"/>
    </row>
    <row r="131" spans="9:10">
      <c r="I131" s="36"/>
      <c r="J131" s="36"/>
    </row>
    <row r="132" spans="9:10">
      <c r="I132" s="36"/>
      <c r="J132" s="36"/>
    </row>
    <row r="133" spans="9:10">
      <c r="I133" s="36"/>
      <c r="J133" s="36"/>
    </row>
    <row r="134" spans="9:10">
      <c r="I134" s="36"/>
      <c r="J134" s="36"/>
    </row>
    <row r="135" spans="9:10">
      <c r="I135" s="36"/>
      <c r="J135" s="36"/>
    </row>
    <row r="136" spans="9:10">
      <c r="I136" s="36"/>
      <c r="J136" s="36"/>
    </row>
    <row r="137" spans="9:10">
      <c r="I137" s="36"/>
      <c r="J137" s="36"/>
    </row>
    <row r="138" spans="9:10">
      <c r="I138" s="36"/>
      <c r="J138" s="36"/>
    </row>
    <row r="139" spans="9:10">
      <c r="I139" s="36"/>
      <c r="J139" s="36"/>
    </row>
    <row r="140" spans="9:10">
      <c r="I140" s="36"/>
      <c r="J140" s="36"/>
    </row>
    <row r="141" spans="9:10">
      <c r="I141" s="36"/>
      <c r="J141" s="36"/>
    </row>
    <row r="142" spans="9:10">
      <c r="I142" s="36"/>
      <c r="J142" s="36"/>
    </row>
    <row r="143" spans="9:10">
      <c r="I143" s="36"/>
      <c r="J143" s="36"/>
    </row>
    <row r="144" spans="9:10">
      <c r="I144" s="36"/>
      <c r="J144" s="36"/>
    </row>
    <row r="145" spans="9:10">
      <c r="I145" s="36"/>
      <c r="J145" s="36"/>
    </row>
    <row r="146" spans="9:10">
      <c r="I146" s="36"/>
      <c r="J146" s="36"/>
    </row>
    <row r="147" spans="9:10">
      <c r="I147" s="36"/>
      <c r="J147" s="36"/>
    </row>
    <row r="148" spans="9:10">
      <c r="I148" s="36"/>
      <c r="J148" s="36"/>
    </row>
    <row r="149" spans="9:10">
      <c r="I149" s="36"/>
      <c r="J149" s="36"/>
    </row>
  </sheetData>
  <sortState ref="A2:K63">
    <sortCondition ref="E2:E63"/>
    <sortCondition ref="F2:F63"/>
    <sortCondition ref="C2:C6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C11" sqref="C11"/>
    </sheetView>
  </sheetViews>
  <sheetFormatPr baseColWidth="10" defaultRowHeight="15"/>
  <cols>
    <col min="1" max="1" width="5.28515625" customWidth="1"/>
    <col min="2" max="2" width="5.7109375" customWidth="1"/>
    <col min="3" max="3" width="18.7109375" customWidth="1"/>
    <col min="4" max="4" width="7.140625" customWidth="1"/>
    <col min="5" max="5" width="4.28515625" customWidth="1"/>
    <col min="6" max="6" width="10.5703125" customWidth="1"/>
    <col min="7" max="7" width="17.85546875" customWidth="1"/>
    <col min="8" max="8" width="17.28515625" customWidth="1"/>
  </cols>
  <sheetData>
    <row r="1" spans="1:19" ht="51" customHeight="1" thickTop="1" thickBot="1">
      <c r="A1" s="132" t="s">
        <v>8</v>
      </c>
      <c r="B1" s="133" t="s">
        <v>10</v>
      </c>
      <c r="C1" s="134" t="s">
        <v>7</v>
      </c>
      <c r="D1" s="135" t="s">
        <v>11</v>
      </c>
      <c r="E1" s="135" t="s">
        <v>12</v>
      </c>
      <c r="F1" s="134" t="s">
        <v>18</v>
      </c>
      <c r="G1" s="134" t="s">
        <v>35</v>
      </c>
      <c r="H1" s="136" t="s">
        <v>32</v>
      </c>
    </row>
    <row r="2" spans="1:19" ht="15.75" thickTop="1">
      <c r="A2" s="137">
        <v>1</v>
      </c>
      <c r="B2" s="126">
        <v>124</v>
      </c>
      <c r="C2" s="114" t="s">
        <v>179</v>
      </c>
      <c r="D2" s="114" t="s">
        <v>63</v>
      </c>
      <c r="E2" s="114">
        <f>1</f>
        <v>1</v>
      </c>
      <c r="F2" s="114" t="s">
        <v>181</v>
      </c>
      <c r="G2" s="114" t="s">
        <v>61</v>
      </c>
      <c r="H2" s="138" t="s">
        <v>182</v>
      </c>
    </row>
    <row r="3" spans="1:19" ht="18.75" customHeight="1">
      <c r="A3" s="139">
        <v>2</v>
      </c>
      <c r="B3" s="127">
        <v>121</v>
      </c>
      <c r="C3" s="115" t="s">
        <v>50</v>
      </c>
      <c r="D3" s="115" t="s">
        <v>63</v>
      </c>
      <c r="E3" s="115">
        <f>1+5</f>
        <v>6</v>
      </c>
      <c r="F3" s="115" t="s">
        <v>51</v>
      </c>
      <c r="G3" s="115" t="s">
        <v>139</v>
      </c>
      <c r="H3" s="140" t="s">
        <v>140</v>
      </c>
    </row>
    <row r="4" spans="1:19">
      <c r="A4" s="139">
        <v>3</v>
      </c>
      <c r="B4" s="127">
        <v>123</v>
      </c>
      <c r="C4" s="120" t="s">
        <v>33</v>
      </c>
      <c r="D4" s="120" t="s">
        <v>63</v>
      </c>
      <c r="E4" s="115">
        <f>8+7</f>
        <v>15</v>
      </c>
      <c r="F4" s="115" t="s">
        <v>34</v>
      </c>
      <c r="G4" s="115" t="s">
        <v>39</v>
      </c>
      <c r="H4" s="140" t="s">
        <v>40</v>
      </c>
    </row>
    <row r="5" spans="1:19" s="4" customFormat="1" ht="15.75" thickBot="1">
      <c r="A5" s="141">
        <v>4</v>
      </c>
      <c r="B5" s="128">
        <v>125</v>
      </c>
      <c r="C5" s="116" t="s">
        <v>186</v>
      </c>
      <c r="D5" s="116" t="s">
        <v>63</v>
      </c>
      <c r="E5" s="116">
        <f>19</f>
        <v>19</v>
      </c>
      <c r="F5" s="116" t="s">
        <v>187</v>
      </c>
      <c r="G5" s="116" t="s">
        <v>45</v>
      </c>
      <c r="H5" s="142" t="s">
        <v>151</v>
      </c>
      <c r="I5" s="11"/>
      <c r="J5" s="11"/>
      <c r="K5" s="11"/>
      <c r="L5" s="11"/>
      <c r="M5" s="11"/>
      <c r="N5" s="18">
        <v>11</v>
      </c>
      <c r="O5" s="17">
        <v>37</v>
      </c>
      <c r="P5" s="11"/>
      <c r="Q5" s="11"/>
      <c r="R5" s="11"/>
      <c r="S5" s="16"/>
    </row>
    <row r="6" spans="1:19" ht="15.75" thickTop="1">
      <c r="A6" s="137">
        <v>1</v>
      </c>
      <c r="B6" s="126">
        <v>142</v>
      </c>
      <c r="C6" s="117" t="s">
        <v>123</v>
      </c>
      <c r="D6" s="117" t="s">
        <v>124</v>
      </c>
      <c r="E6" s="117">
        <f>1</f>
        <v>1</v>
      </c>
      <c r="F6" s="117" t="s">
        <v>125</v>
      </c>
      <c r="G6" s="117" t="s">
        <v>39</v>
      </c>
      <c r="H6" s="143" t="s">
        <v>49</v>
      </c>
    </row>
    <row r="7" spans="1:19" ht="15.75" thickBot="1">
      <c r="A7" s="141">
        <v>2</v>
      </c>
      <c r="B7" s="128">
        <v>141</v>
      </c>
      <c r="C7" s="118" t="s">
        <v>58</v>
      </c>
      <c r="D7" s="118" t="s">
        <v>124</v>
      </c>
      <c r="E7" s="129">
        <f>1+6</f>
        <v>7</v>
      </c>
      <c r="F7" s="118" t="s">
        <v>143</v>
      </c>
      <c r="G7" s="118" t="s">
        <v>61</v>
      </c>
      <c r="H7" s="144" t="s">
        <v>142</v>
      </c>
    </row>
    <row r="8" spans="1:19" ht="15.75" thickTop="1">
      <c r="A8" s="145">
        <v>1</v>
      </c>
      <c r="B8" s="126">
        <v>163</v>
      </c>
      <c r="C8" s="114" t="s">
        <v>52</v>
      </c>
      <c r="D8" s="114" t="s">
        <v>64</v>
      </c>
      <c r="E8" s="114">
        <f>0+0</f>
        <v>0</v>
      </c>
      <c r="F8" s="114" t="s">
        <v>53</v>
      </c>
      <c r="G8" s="114" t="s">
        <v>39</v>
      </c>
      <c r="H8" s="138" t="s">
        <v>49</v>
      </c>
    </row>
    <row r="9" spans="1:19">
      <c r="A9" s="139">
        <v>2</v>
      </c>
      <c r="B9" s="127">
        <v>164</v>
      </c>
      <c r="C9" s="119" t="s">
        <v>59</v>
      </c>
      <c r="D9" s="119" t="s">
        <v>64</v>
      </c>
      <c r="E9" s="115">
        <f>2+3</f>
        <v>5</v>
      </c>
      <c r="F9" s="119" t="s">
        <v>60</v>
      </c>
      <c r="G9" s="119" t="s">
        <v>61</v>
      </c>
      <c r="H9" s="146" t="s">
        <v>62</v>
      </c>
    </row>
    <row r="10" spans="1:19">
      <c r="A10" s="139">
        <v>3</v>
      </c>
      <c r="B10" s="127">
        <v>122</v>
      </c>
      <c r="C10" s="119" t="s">
        <v>120</v>
      </c>
      <c r="D10" s="119" t="s">
        <v>64</v>
      </c>
      <c r="E10" s="119">
        <f>17+9</f>
        <v>26</v>
      </c>
      <c r="F10" s="119" t="s">
        <v>121</v>
      </c>
      <c r="G10" s="119" t="s">
        <v>61</v>
      </c>
      <c r="H10" s="146" t="s">
        <v>122</v>
      </c>
    </row>
    <row r="11" spans="1:19">
      <c r="A11" s="139">
        <v>4</v>
      </c>
      <c r="B11" s="127">
        <v>161</v>
      </c>
      <c r="C11" s="120" t="s">
        <v>41</v>
      </c>
      <c r="D11" s="120" t="s">
        <v>64</v>
      </c>
      <c r="E11" s="120">
        <f>16+18</f>
        <v>34</v>
      </c>
      <c r="F11" s="120" t="s">
        <v>141</v>
      </c>
      <c r="G11" s="120" t="s">
        <v>61</v>
      </c>
      <c r="H11" s="147" t="s">
        <v>142</v>
      </c>
    </row>
    <row r="12" spans="1:19" ht="15.75" thickBot="1">
      <c r="A12" s="141">
        <v>5</v>
      </c>
      <c r="B12" s="128">
        <v>162</v>
      </c>
      <c r="C12" s="118" t="s">
        <v>54</v>
      </c>
      <c r="D12" s="118" t="s">
        <v>64</v>
      </c>
      <c r="E12" s="129">
        <f>25+20</f>
        <v>45</v>
      </c>
      <c r="F12" s="118" t="s">
        <v>55</v>
      </c>
      <c r="G12" s="118" t="s">
        <v>36</v>
      </c>
      <c r="H12" s="144" t="s">
        <v>56</v>
      </c>
    </row>
    <row r="13" spans="1:19" ht="15.75" thickTop="1">
      <c r="A13" s="137">
        <v>1</v>
      </c>
      <c r="B13" s="126">
        <v>178</v>
      </c>
      <c r="C13" s="114" t="s">
        <v>183</v>
      </c>
      <c r="D13" s="114" t="s">
        <v>65</v>
      </c>
      <c r="E13" s="114">
        <f>2+1</f>
        <v>3</v>
      </c>
      <c r="F13" s="114" t="s">
        <v>184</v>
      </c>
      <c r="G13" s="114" t="s">
        <v>45</v>
      </c>
      <c r="H13" s="138" t="s">
        <v>185</v>
      </c>
    </row>
    <row r="14" spans="1:19">
      <c r="A14" s="139">
        <v>2</v>
      </c>
      <c r="B14" s="127">
        <v>176</v>
      </c>
      <c r="C14" s="115" t="s">
        <v>47</v>
      </c>
      <c r="D14" s="115" t="s">
        <v>65</v>
      </c>
      <c r="E14" s="115">
        <f>6+1</f>
        <v>7</v>
      </c>
      <c r="F14" s="115" t="s">
        <v>48</v>
      </c>
      <c r="G14" s="115" t="s">
        <v>39</v>
      </c>
      <c r="H14" s="140" t="s">
        <v>49</v>
      </c>
    </row>
    <row r="15" spans="1:19" ht="15.75" thickBot="1">
      <c r="A15" s="148">
        <v>3</v>
      </c>
      <c r="B15" s="130">
        <v>177</v>
      </c>
      <c r="C15" s="121" t="s">
        <v>57</v>
      </c>
      <c r="D15" s="121" t="s">
        <v>65</v>
      </c>
      <c r="E15" s="131">
        <f>25+21</f>
        <v>46</v>
      </c>
      <c r="F15" s="121" t="s">
        <v>144</v>
      </c>
      <c r="G15" s="121" t="s">
        <v>36</v>
      </c>
      <c r="H15" s="149" t="s">
        <v>56</v>
      </c>
    </row>
    <row r="16" spans="1:19" ht="15.75" thickTop="1"/>
  </sheetData>
  <sortState ref="A2:I15">
    <sortCondition ref="D2:D15"/>
    <sortCondition ref="E2:E15"/>
    <sortCondition ref="B2:B15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31" workbookViewId="0">
      <selection activeCell="H46" sqref="H46"/>
    </sheetView>
  </sheetViews>
  <sheetFormatPr baseColWidth="10" defaultRowHeight="15"/>
  <cols>
    <col min="1" max="1" width="6.28515625" customWidth="1"/>
    <col min="2" max="3" width="7.5703125" customWidth="1"/>
    <col min="4" max="4" width="4.85546875" customWidth="1"/>
    <col min="5" max="5" width="5.42578125" customWidth="1"/>
    <col min="6" max="6" width="23.85546875" customWidth="1"/>
    <col min="7" max="7" width="8.85546875" customWidth="1"/>
    <col min="8" max="8" width="6.28515625" customWidth="1"/>
    <col min="9" max="9" width="15.5703125" customWidth="1"/>
  </cols>
  <sheetData>
    <row r="1" spans="1:9" ht="57.95" customHeight="1" thickTop="1" thickBot="1">
      <c r="A1" s="84" t="s">
        <v>13</v>
      </c>
      <c r="B1" s="85" t="s">
        <v>14</v>
      </c>
      <c r="C1" s="86" t="s">
        <v>9</v>
      </c>
      <c r="D1" s="87" t="s">
        <v>189</v>
      </c>
      <c r="E1" s="88" t="s">
        <v>10</v>
      </c>
      <c r="F1" s="89" t="s">
        <v>7</v>
      </c>
      <c r="G1" s="85" t="s">
        <v>11</v>
      </c>
      <c r="H1" s="85" t="s">
        <v>15</v>
      </c>
      <c r="I1" s="90" t="s">
        <v>16</v>
      </c>
    </row>
    <row r="2" spans="1:9" ht="15.75" thickTop="1">
      <c r="A2" s="71"/>
      <c r="B2" s="72">
        <v>2</v>
      </c>
      <c r="C2" s="72">
        <v>55</v>
      </c>
      <c r="D2" s="91"/>
      <c r="E2" s="92">
        <v>22</v>
      </c>
      <c r="F2" s="74" t="s">
        <v>96</v>
      </c>
      <c r="G2" s="74" t="s">
        <v>2</v>
      </c>
      <c r="H2" s="74" t="s">
        <v>32</v>
      </c>
      <c r="I2" s="76" t="s">
        <v>86</v>
      </c>
    </row>
    <row r="3" spans="1:9">
      <c r="A3" s="57">
        <v>1</v>
      </c>
      <c r="B3" s="24">
        <v>3</v>
      </c>
      <c r="C3" s="24">
        <v>51</v>
      </c>
      <c r="D3" s="10"/>
      <c r="E3" s="41">
        <v>21</v>
      </c>
      <c r="F3" s="43" t="s">
        <v>95</v>
      </c>
      <c r="G3" s="43" t="s">
        <v>2</v>
      </c>
      <c r="H3" s="43" t="s">
        <v>32</v>
      </c>
      <c r="I3" s="58" t="s">
        <v>86</v>
      </c>
    </row>
    <row r="4" spans="1:9">
      <c r="A4" s="57"/>
      <c r="B4" s="24">
        <v>5</v>
      </c>
      <c r="C4" s="24">
        <v>45</v>
      </c>
      <c r="D4" s="10"/>
      <c r="E4" s="41">
        <v>24</v>
      </c>
      <c r="F4" s="43" t="s">
        <v>98</v>
      </c>
      <c r="G4" s="43" t="s">
        <v>2</v>
      </c>
      <c r="H4" s="43" t="s">
        <v>32</v>
      </c>
      <c r="I4" s="58" t="s">
        <v>86</v>
      </c>
    </row>
    <row r="5" spans="1:9" ht="15.75" thickBot="1">
      <c r="A5" s="57"/>
      <c r="B5" s="24">
        <v>8</v>
      </c>
      <c r="C5" s="24">
        <v>40</v>
      </c>
      <c r="D5" s="10"/>
      <c r="E5" s="45">
        <v>23</v>
      </c>
      <c r="F5" s="43" t="s">
        <v>97</v>
      </c>
      <c r="G5" s="43" t="s">
        <v>2</v>
      </c>
      <c r="H5" s="43" t="s">
        <v>32</v>
      </c>
      <c r="I5" s="58" t="s">
        <v>86</v>
      </c>
    </row>
    <row r="6" spans="1:9" ht="15.75" thickBot="1">
      <c r="A6" s="59"/>
      <c r="B6" s="39"/>
      <c r="C6" s="37">
        <f>SUM(C2:C4)+(SUM(C2:C4)*10/100)</f>
        <v>166.1</v>
      </c>
      <c r="D6" s="44"/>
      <c r="E6" s="40"/>
      <c r="F6" s="39"/>
      <c r="G6" s="39"/>
      <c r="H6" s="39"/>
      <c r="I6" s="60"/>
    </row>
    <row r="7" spans="1:9">
      <c r="A7" s="207"/>
      <c r="B7" s="208">
        <v>1</v>
      </c>
      <c r="C7" s="208">
        <v>60</v>
      </c>
      <c r="D7" s="209"/>
      <c r="E7" s="210">
        <v>29</v>
      </c>
      <c r="F7" s="211" t="s">
        <v>134</v>
      </c>
      <c r="G7" s="211" t="s">
        <v>0</v>
      </c>
      <c r="H7" s="211" t="s">
        <v>32</v>
      </c>
      <c r="I7" s="212" t="s">
        <v>137</v>
      </c>
    </row>
    <row r="8" spans="1:9">
      <c r="A8" s="63">
        <v>2</v>
      </c>
      <c r="B8" s="30">
        <v>2</v>
      </c>
      <c r="C8" s="30">
        <v>55</v>
      </c>
      <c r="D8" s="4"/>
      <c r="E8" s="46">
        <v>30</v>
      </c>
      <c r="F8" s="51" t="s">
        <v>135</v>
      </c>
      <c r="G8" s="51" t="s">
        <v>3</v>
      </c>
      <c r="H8" s="51" t="s">
        <v>32</v>
      </c>
      <c r="I8" s="64" t="s">
        <v>137</v>
      </c>
    </row>
    <row r="9" spans="1:9" ht="15.75" thickBot="1">
      <c r="A9" s="63"/>
      <c r="B9" s="30">
        <v>10</v>
      </c>
      <c r="C9" s="30">
        <v>38</v>
      </c>
      <c r="D9" s="4"/>
      <c r="E9" s="46">
        <v>31</v>
      </c>
      <c r="F9" s="47" t="s">
        <v>112</v>
      </c>
      <c r="G9" s="47" t="s">
        <v>2</v>
      </c>
      <c r="H9" s="51" t="s">
        <v>32</v>
      </c>
      <c r="I9" s="64" t="s">
        <v>137</v>
      </c>
    </row>
    <row r="10" spans="1:9" ht="15.75" thickBot="1">
      <c r="A10" s="108"/>
      <c r="B10" s="103"/>
      <c r="C10" s="103">
        <f>SUM(C7:C9)</f>
        <v>153</v>
      </c>
      <c r="D10" s="109"/>
      <c r="E10" s="105"/>
      <c r="F10" s="49"/>
      <c r="G10" s="49"/>
      <c r="H10" s="49"/>
      <c r="I10" s="65"/>
    </row>
    <row r="11" spans="1:9">
      <c r="A11" s="57"/>
      <c r="B11" s="24">
        <v>1</v>
      </c>
      <c r="C11" s="24">
        <v>60</v>
      </c>
      <c r="D11" s="8"/>
      <c r="E11" s="41">
        <v>10</v>
      </c>
      <c r="F11" s="43" t="s">
        <v>68</v>
      </c>
      <c r="G11" s="43" t="s">
        <v>69</v>
      </c>
      <c r="H11" s="43" t="s">
        <v>32</v>
      </c>
      <c r="I11" s="58" t="s">
        <v>72</v>
      </c>
    </row>
    <row r="12" spans="1:9">
      <c r="A12" s="57">
        <v>3</v>
      </c>
      <c r="B12" s="24">
        <v>4</v>
      </c>
      <c r="C12" s="24">
        <v>48</v>
      </c>
      <c r="D12" s="8"/>
      <c r="E12" s="41">
        <v>9</v>
      </c>
      <c r="F12" s="43" t="s">
        <v>126</v>
      </c>
      <c r="G12" s="43" t="s">
        <v>3</v>
      </c>
      <c r="H12" s="43" t="s">
        <v>32</v>
      </c>
      <c r="I12" s="58" t="s">
        <v>72</v>
      </c>
    </row>
    <row r="13" spans="1:9" ht="15.75" thickBot="1">
      <c r="A13" s="57"/>
      <c r="B13" s="24">
        <v>7</v>
      </c>
      <c r="C13" s="24">
        <v>41</v>
      </c>
      <c r="D13" s="8"/>
      <c r="E13" s="41">
        <v>11</v>
      </c>
      <c r="F13" s="43" t="s">
        <v>70</v>
      </c>
      <c r="G13" s="43" t="s">
        <v>20</v>
      </c>
      <c r="H13" s="43" t="s">
        <v>32</v>
      </c>
      <c r="I13" s="58" t="s">
        <v>72</v>
      </c>
    </row>
    <row r="14" spans="1:9" ht="15.75" thickBot="1">
      <c r="A14" s="68"/>
      <c r="B14" s="110"/>
      <c r="C14" s="111">
        <f>SUM(C11:C13)</f>
        <v>149</v>
      </c>
      <c r="D14" s="112"/>
      <c r="E14" s="69"/>
      <c r="F14" s="82"/>
      <c r="G14" s="82"/>
      <c r="H14" s="82"/>
      <c r="I14" s="70"/>
    </row>
    <row r="15" spans="1:9" ht="15.75" thickTop="1">
      <c r="A15" s="77"/>
      <c r="B15" s="78">
        <v>7</v>
      </c>
      <c r="C15" s="78">
        <v>55</v>
      </c>
      <c r="D15" s="83"/>
      <c r="E15" s="79">
        <v>17</v>
      </c>
      <c r="F15" s="80" t="s">
        <v>165</v>
      </c>
      <c r="G15" s="80" t="s">
        <v>3</v>
      </c>
      <c r="H15" s="80" t="s">
        <v>85</v>
      </c>
      <c r="I15" s="81" t="s">
        <v>86</v>
      </c>
    </row>
    <row r="16" spans="1:9">
      <c r="A16" s="63">
        <v>1</v>
      </c>
      <c r="B16" s="30">
        <v>2</v>
      </c>
      <c r="C16" s="30">
        <v>51</v>
      </c>
      <c r="D16" s="9"/>
      <c r="E16" s="46">
        <v>18</v>
      </c>
      <c r="F16" s="47" t="s">
        <v>87</v>
      </c>
      <c r="G16" s="47" t="s">
        <v>81</v>
      </c>
      <c r="H16" s="47" t="s">
        <v>85</v>
      </c>
      <c r="I16" s="62" t="s">
        <v>86</v>
      </c>
    </row>
    <row r="17" spans="1:9">
      <c r="A17" s="63"/>
      <c r="B17" s="30">
        <v>3</v>
      </c>
      <c r="C17" s="30">
        <v>45</v>
      </c>
      <c r="D17" s="9"/>
      <c r="E17" s="46">
        <v>19</v>
      </c>
      <c r="F17" s="47" t="s">
        <v>88</v>
      </c>
      <c r="G17" s="47" t="s">
        <v>20</v>
      </c>
      <c r="H17" s="47" t="s">
        <v>85</v>
      </c>
      <c r="I17" s="62" t="s">
        <v>86</v>
      </c>
    </row>
    <row r="18" spans="1:9" ht="15.75" thickBot="1">
      <c r="A18" s="63"/>
      <c r="B18" s="30">
        <v>5</v>
      </c>
      <c r="C18" s="30">
        <v>41</v>
      </c>
      <c r="D18" s="4"/>
      <c r="E18" s="46">
        <v>20</v>
      </c>
      <c r="F18" s="47" t="s">
        <v>89</v>
      </c>
      <c r="G18" s="47" t="s">
        <v>20</v>
      </c>
      <c r="H18" s="47" t="s">
        <v>85</v>
      </c>
      <c r="I18" s="62" t="s">
        <v>86</v>
      </c>
    </row>
    <row r="19" spans="1:9" ht="15.75" thickBot="1">
      <c r="A19" s="67"/>
      <c r="B19" s="53"/>
      <c r="C19" s="103">
        <f>SUM(C15:C17)+(SUM(C15:C17)*10/100)</f>
        <v>166.1</v>
      </c>
      <c r="D19" s="104">
        <v>59</v>
      </c>
      <c r="E19" s="105"/>
      <c r="F19" s="106"/>
      <c r="G19" s="106"/>
      <c r="H19" s="106"/>
      <c r="I19" s="107"/>
    </row>
    <row r="20" spans="1:9">
      <c r="A20" s="57"/>
      <c r="B20" s="24">
        <v>2</v>
      </c>
      <c r="C20" s="24">
        <v>55</v>
      </c>
      <c r="D20" s="8"/>
      <c r="E20" s="41">
        <v>34</v>
      </c>
      <c r="F20" s="43" t="s">
        <v>147</v>
      </c>
      <c r="G20" s="43" t="s">
        <v>0</v>
      </c>
      <c r="H20" s="42" t="s">
        <v>85</v>
      </c>
      <c r="I20" s="61" t="s">
        <v>146</v>
      </c>
    </row>
    <row r="21" spans="1:9">
      <c r="A21" s="57">
        <v>2</v>
      </c>
      <c r="B21" s="24">
        <v>4</v>
      </c>
      <c r="C21" s="24">
        <v>48</v>
      </c>
      <c r="D21" s="8"/>
      <c r="E21" s="41">
        <v>35</v>
      </c>
      <c r="F21" s="43" t="s">
        <v>149</v>
      </c>
      <c r="G21" s="43" t="s">
        <v>2</v>
      </c>
      <c r="H21" s="42" t="s">
        <v>85</v>
      </c>
      <c r="I21" s="61" t="s">
        <v>146</v>
      </c>
    </row>
    <row r="22" spans="1:9">
      <c r="A22" s="57"/>
      <c r="B22" s="24">
        <v>4</v>
      </c>
      <c r="C22" s="24">
        <v>48</v>
      </c>
      <c r="D22" s="8"/>
      <c r="E22" s="41">
        <v>33</v>
      </c>
      <c r="F22" s="43" t="s">
        <v>145</v>
      </c>
      <c r="G22" s="43" t="s">
        <v>69</v>
      </c>
      <c r="H22" s="42" t="s">
        <v>85</v>
      </c>
      <c r="I22" s="61" t="s">
        <v>146</v>
      </c>
    </row>
    <row r="23" spans="1:9" ht="15.75" thickBot="1">
      <c r="A23" s="57"/>
      <c r="B23" s="24">
        <v>11</v>
      </c>
      <c r="C23" s="24">
        <v>37</v>
      </c>
      <c r="D23" s="8"/>
      <c r="E23" s="41">
        <v>36</v>
      </c>
      <c r="F23" s="43" t="s">
        <v>115</v>
      </c>
      <c r="G23" s="43" t="s">
        <v>104</v>
      </c>
      <c r="H23" s="42" t="s">
        <v>85</v>
      </c>
      <c r="I23" s="61" t="s">
        <v>146</v>
      </c>
    </row>
    <row r="24" spans="1:9" ht="15.75" thickBot="1">
      <c r="A24" s="93"/>
      <c r="B24" s="94"/>
      <c r="C24" s="94">
        <f>SUM(C20:C22)+(SUM(C20:C22)*10/100)</f>
        <v>166.1</v>
      </c>
      <c r="D24" s="95">
        <v>47</v>
      </c>
      <c r="E24" s="56"/>
      <c r="F24" s="52"/>
      <c r="G24" s="52"/>
      <c r="H24" s="52"/>
      <c r="I24" s="66"/>
    </row>
    <row r="25" spans="1:9">
      <c r="A25" s="63"/>
      <c r="B25" s="30">
        <v>1</v>
      </c>
      <c r="C25" s="30">
        <v>60</v>
      </c>
      <c r="D25" s="4"/>
      <c r="E25" s="46">
        <v>39</v>
      </c>
      <c r="F25" s="47" t="s">
        <v>107</v>
      </c>
      <c r="G25" s="47" t="s">
        <v>3</v>
      </c>
      <c r="H25" s="51" t="s">
        <v>85</v>
      </c>
      <c r="I25" s="64" t="s">
        <v>190</v>
      </c>
    </row>
    <row r="26" spans="1:9">
      <c r="A26" s="63"/>
      <c r="B26" s="30">
        <v>2</v>
      </c>
      <c r="C26" s="30">
        <v>55</v>
      </c>
      <c r="D26" s="4"/>
      <c r="E26" s="46">
        <v>37</v>
      </c>
      <c r="F26" s="47" t="s">
        <v>117</v>
      </c>
      <c r="G26" s="47" t="s">
        <v>20</v>
      </c>
      <c r="H26" s="51" t="s">
        <v>85</v>
      </c>
      <c r="I26" s="64" t="s">
        <v>190</v>
      </c>
    </row>
    <row r="27" spans="1:9">
      <c r="A27" s="63">
        <v>3</v>
      </c>
      <c r="B27" s="30">
        <v>13</v>
      </c>
      <c r="C27" s="30">
        <v>35</v>
      </c>
      <c r="D27" s="4"/>
      <c r="E27" s="46">
        <v>38</v>
      </c>
      <c r="F27" s="47" t="s">
        <v>103</v>
      </c>
      <c r="G27" s="47" t="s">
        <v>104</v>
      </c>
      <c r="H27" s="51" t="s">
        <v>85</v>
      </c>
      <c r="I27" s="64" t="s">
        <v>190</v>
      </c>
    </row>
    <row r="28" spans="1:9" ht="15.75" thickBot="1">
      <c r="A28" s="63"/>
      <c r="B28" s="30">
        <v>15</v>
      </c>
      <c r="C28" s="30">
        <v>33</v>
      </c>
      <c r="D28" s="4"/>
      <c r="E28" s="46">
        <v>40</v>
      </c>
      <c r="F28" s="47" t="s">
        <v>153</v>
      </c>
      <c r="G28" s="47" t="s">
        <v>2</v>
      </c>
      <c r="H28" s="51" t="s">
        <v>85</v>
      </c>
      <c r="I28" s="64" t="s">
        <v>190</v>
      </c>
    </row>
    <row r="29" spans="1:9" ht="15.75" thickBot="1">
      <c r="A29" s="96"/>
      <c r="B29" s="97"/>
      <c r="C29" s="98">
        <f>SUM(C25:C27)+(SUM(C25:C27)*10/100)</f>
        <v>165</v>
      </c>
      <c r="D29" s="99"/>
      <c r="E29" s="100"/>
      <c r="F29" s="213"/>
      <c r="G29" s="213"/>
      <c r="H29" s="213"/>
      <c r="I29" s="214"/>
    </row>
    <row r="30" spans="1:9" ht="15.75" thickTop="1">
      <c r="A30" s="71"/>
      <c r="B30" s="72">
        <v>1</v>
      </c>
      <c r="C30" s="72">
        <v>60</v>
      </c>
      <c r="D30" s="215"/>
      <c r="E30" s="92">
        <v>4</v>
      </c>
      <c r="F30" s="74" t="s">
        <v>42</v>
      </c>
      <c r="G30" s="74" t="s">
        <v>20</v>
      </c>
      <c r="H30" s="74" t="s">
        <v>23</v>
      </c>
      <c r="I30" s="76" t="s">
        <v>24</v>
      </c>
    </row>
    <row r="31" spans="1:9">
      <c r="A31" s="57"/>
      <c r="B31" s="24">
        <v>1</v>
      </c>
      <c r="C31" s="24">
        <v>60</v>
      </c>
      <c r="D31" s="8"/>
      <c r="E31" s="41">
        <v>2</v>
      </c>
      <c r="F31" s="42" t="s">
        <v>1</v>
      </c>
      <c r="G31" s="42" t="s">
        <v>2</v>
      </c>
      <c r="H31" s="42" t="s">
        <v>23</v>
      </c>
      <c r="I31" s="61" t="s">
        <v>24</v>
      </c>
    </row>
    <row r="32" spans="1:9">
      <c r="A32" s="57">
        <v>1</v>
      </c>
      <c r="B32" s="24">
        <v>3</v>
      </c>
      <c r="C32" s="24">
        <v>51</v>
      </c>
      <c r="D32" s="8"/>
      <c r="E32" s="41">
        <v>1</v>
      </c>
      <c r="F32" s="42" t="s">
        <v>17</v>
      </c>
      <c r="G32" s="42" t="s">
        <v>0</v>
      </c>
      <c r="H32" s="42" t="s">
        <v>23</v>
      </c>
      <c r="I32" s="61" t="s">
        <v>24</v>
      </c>
    </row>
    <row r="33" spans="1:9" ht="15.75" thickBot="1">
      <c r="A33" s="57"/>
      <c r="B33" s="24">
        <v>4</v>
      </c>
      <c r="C33" s="24">
        <v>48</v>
      </c>
      <c r="D33" s="8"/>
      <c r="E33" s="41">
        <v>3</v>
      </c>
      <c r="F33" s="42" t="s">
        <v>5</v>
      </c>
      <c r="G33" s="42" t="s">
        <v>20</v>
      </c>
      <c r="H33" s="42" t="s">
        <v>23</v>
      </c>
      <c r="I33" s="61" t="s">
        <v>24</v>
      </c>
    </row>
    <row r="34" spans="1:9" ht="15.75" thickBot="1">
      <c r="A34" s="59"/>
      <c r="B34" s="216"/>
      <c r="C34" s="94">
        <f>SUM(C30:C32)+(SUM(C30:C32)*10/100)</f>
        <v>188.1</v>
      </c>
      <c r="D34" s="95"/>
      <c r="E34" s="56"/>
      <c r="F34" s="39"/>
      <c r="G34" s="39"/>
      <c r="H34" s="39"/>
      <c r="I34" s="60"/>
    </row>
    <row r="35" spans="1:9">
      <c r="A35" s="63"/>
      <c r="B35" s="30">
        <v>2</v>
      </c>
      <c r="C35" s="30">
        <v>55</v>
      </c>
      <c r="D35" s="50"/>
      <c r="E35" s="46">
        <v>44</v>
      </c>
      <c r="F35" s="47" t="s">
        <v>160</v>
      </c>
      <c r="G35" s="47" t="s">
        <v>69</v>
      </c>
      <c r="H35" s="51" t="s">
        <v>23</v>
      </c>
      <c r="I35" s="64" t="s">
        <v>164</v>
      </c>
    </row>
    <row r="36" spans="1:9">
      <c r="A36" s="63"/>
      <c r="B36" s="30">
        <v>5</v>
      </c>
      <c r="C36" s="30">
        <v>45</v>
      </c>
      <c r="D36" s="50"/>
      <c r="E36" s="46">
        <v>42</v>
      </c>
      <c r="F36" s="47" t="s">
        <v>157</v>
      </c>
      <c r="G36" s="47" t="s">
        <v>3</v>
      </c>
      <c r="H36" s="51" t="s">
        <v>23</v>
      </c>
      <c r="I36" s="64" t="s">
        <v>164</v>
      </c>
    </row>
    <row r="37" spans="1:9">
      <c r="A37" s="63">
        <v>2</v>
      </c>
      <c r="B37" s="30">
        <v>6</v>
      </c>
      <c r="C37" s="30">
        <v>43</v>
      </c>
      <c r="D37" s="50"/>
      <c r="E37" s="46">
        <v>43</v>
      </c>
      <c r="F37" s="47" t="s">
        <v>162</v>
      </c>
      <c r="G37" s="47" t="s">
        <v>20</v>
      </c>
      <c r="H37" s="51" t="s">
        <v>23</v>
      </c>
      <c r="I37" s="64" t="s">
        <v>164</v>
      </c>
    </row>
    <row r="38" spans="1:9" ht="15.75" thickBot="1">
      <c r="A38" s="63"/>
      <c r="B38" s="30">
        <v>7</v>
      </c>
      <c r="C38" s="30">
        <v>41</v>
      </c>
      <c r="D38" s="50"/>
      <c r="E38" s="46">
        <v>41</v>
      </c>
      <c r="F38" s="47" t="s">
        <v>155</v>
      </c>
      <c r="G38" s="47" t="s">
        <v>2</v>
      </c>
      <c r="H38" s="51" t="s">
        <v>23</v>
      </c>
      <c r="I38" s="64" t="s">
        <v>164</v>
      </c>
    </row>
    <row r="39" spans="1:9" ht="15.75" thickBot="1">
      <c r="A39" s="67"/>
      <c r="B39" s="53"/>
      <c r="C39" s="103">
        <f>SUM(C35:C37)+(SUM(C35:C37)*10/100)</f>
        <v>157.30000000000001</v>
      </c>
      <c r="D39" s="109"/>
      <c r="E39" s="105"/>
      <c r="F39" s="49"/>
      <c r="G39" s="49"/>
      <c r="H39" s="49"/>
      <c r="I39" s="65"/>
    </row>
    <row r="40" spans="1:9">
      <c r="A40" s="57"/>
      <c r="B40" s="24">
        <v>1</v>
      </c>
      <c r="C40" s="24">
        <v>60</v>
      </c>
      <c r="D40" s="217"/>
      <c r="E40" s="41">
        <v>26</v>
      </c>
      <c r="F40" s="43" t="s">
        <v>128</v>
      </c>
      <c r="G40" s="43" t="s">
        <v>81</v>
      </c>
      <c r="H40" s="43" t="s">
        <v>23</v>
      </c>
      <c r="I40" s="58" t="s">
        <v>130</v>
      </c>
    </row>
    <row r="41" spans="1:9">
      <c r="A41" s="57">
        <v>3</v>
      </c>
      <c r="B41" s="24">
        <v>3</v>
      </c>
      <c r="C41" s="24">
        <v>51</v>
      </c>
      <c r="D41" s="217"/>
      <c r="E41" s="41">
        <v>27</v>
      </c>
      <c r="F41" s="43" t="s">
        <v>66</v>
      </c>
      <c r="G41" s="43" t="s">
        <v>3</v>
      </c>
      <c r="H41" s="43" t="s">
        <v>23</v>
      </c>
      <c r="I41" s="58" t="s">
        <v>130</v>
      </c>
    </row>
    <row r="42" spans="1:9" ht="15.75" thickBot="1">
      <c r="A42" s="57"/>
      <c r="B42" s="24">
        <v>8</v>
      </c>
      <c r="C42" s="24">
        <v>40</v>
      </c>
      <c r="D42" s="217"/>
      <c r="E42" s="41">
        <v>25</v>
      </c>
      <c r="F42" s="43" t="s">
        <v>67</v>
      </c>
      <c r="G42" s="43" t="s">
        <v>3</v>
      </c>
      <c r="H42" s="43" t="s">
        <v>23</v>
      </c>
      <c r="I42" s="58" t="s">
        <v>130</v>
      </c>
    </row>
    <row r="43" spans="1:9" ht="15.75" thickBot="1">
      <c r="A43" s="59"/>
      <c r="B43" s="216"/>
      <c r="C43" s="94">
        <f>SUM(C40:C42)</f>
        <v>151</v>
      </c>
      <c r="D43" s="218"/>
      <c r="E43" s="219"/>
      <c r="F43" s="219"/>
      <c r="G43" s="219"/>
      <c r="H43" s="219"/>
      <c r="I43" s="220"/>
    </row>
    <row r="44" spans="1:9">
      <c r="A44" s="63"/>
      <c r="B44" s="30">
        <v>6</v>
      </c>
      <c r="C44" s="30">
        <v>43</v>
      </c>
      <c r="D44" s="4"/>
      <c r="E44" s="46">
        <v>5</v>
      </c>
      <c r="F44" s="47" t="s">
        <v>25</v>
      </c>
      <c r="G44" s="47" t="s">
        <v>3</v>
      </c>
      <c r="H44" s="47" t="s">
        <v>23</v>
      </c>
      <c r="I44" s="62" t="s">
        <v>192</v>
      </c>
    </row>
    <row r="45" spans="1:9">
      <c r="A45" s="63">
        <v>4</v>
      </c>
      <c r="B45" s="30">
        <v>10</v>
      </c>
      <c r="C45" s="30">
        <v>38</v>
      </c>
      <c r="D45" s="4"/>
      <c r="E45" s="46">
        <v>6</v>
      </c>
      <c r="F45" s="47" t="s">
        <v>6</v>
      </c>
      <c r="G45" s="47" t="s">
        <v>3</v>
      </c>
      <c r="H45" s="47" t="s">
        <v>23</v>
      </c>
      <c r="I45" s="62" t="s">
        <v>192</v>
      </c>
    </row>
    <row r="46" spans="1:9">
      <c r="A46" s="63"/>
      <c r="B46" s="30">
        <v>11</v>
      </c>
      <c r="C46" s="30">
        <v>37</v>
      </c>
      <c r="D46" s="4"/>
      <c r="E46" s="46">
        <v>8</v>
      </c>
      <c r="F46" s="47" t="s">
        <v>30</v>
      </c>
      <c r="G46" s="47" t="s">
        <v>3</v>
      </c>
      <c r="H46" s="47" t="s">
        <v>23</v>
      </c>
      <c r="I46" s="62" t="s">
        <v>192</v>
      </c>
    </row>
    <row r="47" spans="1:9" ht="15.75" thickBot="1">
      <c r="A47" s="63"/>
      <c r="B47" s="30">
        <v>12</v>
      </c>
      <c r="C47" s="30">
        <v>36</v>
      </c>
      <c r="D47" s="4"/>
      <c r="E47" s="46">
        <v>7</v>
      </c>
      <c r="F47" s="47" t="s">
        <v>28</v>
      </c>
      <c r="G47" s="47" t="s">
        <v>3</v>
      </c>
      <c r="H47" s="47" t="s">
        <v>23</v>
      </c>
      <c r="I47" s="62" t="s">
        <v>192</v>
      </c>
    </row>
    <row r="48" spans="1:9" ht="15.75" thickBot="1">
      <c r="A48" s="96"/>
      <c r="B48" s="97"/>
      <c r="C48" s="98">
        <f>SUM(C44:C46)+(SUM(C44:C46)*10/100)</f>
        <v>129.80000000000001</v>
      </c>
      <c r="D48" s="99"/>
      <c r="E48" s="100"/>
      <c r="F48" s="101"/>
      <c r="G48" s="101"/>
      <c r="H48" s="101"/>
      <c r="I48" s="102"/>
    </row>
    <row r="49" spans="1:9" ht="30.75" customHeight="1" thickTop="1">
      <c r="A49" s="71"/>
      <c r="B49" s="72">
        <v>13</v>
      </c>
      <c r="C49" s="72">
        <v>39</v>
      </c>
      <c r="D49" s="73"/>
      <c r="E49" s="92">
        <v>13</v>
      </c>
      <c r="F49" s="74" t="s">
        <v>76</v>
      </c>
      <c r="G49" s="75" t="s">
        <v>191</v>
      </c>
      <c r="H49" s="75" t="s">
        <v>77</v>
      </c>
      <c r="I49" s="76" t="s">
        <v>78</v>
      </c>
    </row>
    <row r="50" spans="1:9" ht="31.5" customHeight="1">
      <c r="A50" s="57">
        <v>1</v>
      </c>
      <c r="B50" s="24">
        <v>14</v>
      </c>
      <c r="C50" s="24">
        <v>35</v>
      </c>
      <c r="D50" s="54"/>
      <c r="E50" s="41">
        <v>14</v>
      </c>
      <c r="F50" s="43" t="s">
        <v>79</v>
      </c>
      <c r="G50" s="55" t="s">
        <v>191</v>
      </c>
      <c r="H50" s="55" t="s">
        <v>77</v>
      </c>
      <c r="I50" s="58" t="s">
        <v>78</v>
      </c>
    </row>
    <row r="51" spans="1:9" ht="27.75" customHeight="1" thickBot="1">
      <c r="A51" s="57"/>
      <c r="B51" s="24">
        <v>9</v>
      </c>
      <c r="C51" s="24">
        <v>34</v>
      </c>
      <c r="D51" s="54"/>
      <c r="E51" s="41">
        <v>15</v>
      </c>
      <c r="F51" s="43" t="s">
        <v>80</v>
      </c>
      <c r="G51" s="55" t="s">
        <v>191</v>
      </c>
      <c r="H51" s="55" t="s">
        <v>77</v>
      </c>
      <c r="I51" s="58" t="s">
        <v>78</v>
      </c>
    </row>
    <row r="52" spans="1:9" ht="15.75" thickBot="1">
      <c r="A52" s="68"/>
      <c r="B52" s="110"/>
      <c r="C52" s="111">
        <f>SUM(C49:C51)</f>
        <v>108</v>
      </c>
      <c r="D52" s="113"/>
      <c r="E52" s="69"/>
      <c r="F52" s="82"/>
      <c r="G52" s="82"/>
      <c r="H52" s="82"/>
      <c r="I52" s="70"/>
    </row>
    <row r="53" spans="1:9" ht="15.75" thickTop="1">
      <c r="A53" s="38"/>
      <c r="B53" s="38"/>
      <c r="C53" s="3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Feuil2</vt:lpstr>
      <vt:lpstr>Feuil4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charvet</cp:lastModifiedBy>
  <cp:lastPrinted>2010-04-30T18:47:35Z</cp:lastPrinted>
  <dcterms:created xsi:type="dcterms:W3CDTF">2010-03-27T10:14:35Z</dcterms:created>
  <dcterms:modified xsi:type="dcterms:W3CDTF">2010-04-30T18:59:49Z</dcterms:modified>
</cp:coreProperties>
</file>