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 Zone Est" sheetId="1" r:id="rId1"/>
    <sheet name="2018 Ligue" sheetId="2" r:id="rId2"/>
    <sheet name="Classement Club" sheetId="3" r:id="rId3"/>
    <sheet name="final2_2016" sheetId="4" r:id="rId4"/>
    <sheet name="Nombre participants" sheetId="5" r:id="rId5"/>
    <sheet name="Calcul" sheetId="6" r:id="rId6"/>
  </sheets>
  <definedNames>
    <definedName name="_xlnm.Print_Area" localSheetId="1">'2018 Ligue'!$B$1:$AF$185</definedName>
    <definedName name="_xlnm.Print_Area" localSheetId="0">'2018 Zone Est'!$B$1:$AF$235</definedName>
    <definedName name="_xlnm.Print_Area" localSheetId="5">'Calcul'!$A$242:$N$337</definedName>
    <definedName name="_xlnm.Print_Area" localSheetId="2">'Classement Club'!$B$2:$AC$2</definedName>
    <definedName name="_xlnm.Print_Area" localSheetId="3">'final2_2016'!$B$1:$AC$163</definedName>
    <definedName name="_xlnm.Print_Area" localSheetId="4">'Nombre participants'!$A$1:$P$51</definedName>
  </definedNames>
  <calcPr fullCalcOnLoad="1"/>
</workbook>
</file>

<file path=xl/sharedStrings.xml><?xml version="1.0" encoding="utf-8"?>
<sst xmlns="http://schemas.openxmlformats.org/spreadsheetml/2006/main" count="3396" uniqueCount="384">
  <si>
    <t>Sénior 1</t>
  </si>
  <si>
    <t>Nyons</t>
  </si>
  <si>
    <t>St Bonnet</t>
  </si>
  <si>
    <t>Panissieres</t>
  </si>
  <si>
    <t>St Michel</t>
  </si>
  <si>
    <t>Amberieu</t>
  </si>
  <si>
    <t>Innimond</t>
  </si>
  <si>
    <t>Susville</t>
  </si>
  <si>
    <t>Le Teil</t>
  </si>
  <si>
    <t>Rochepaule</t>
  </si>
  <si>
    <t>St Antoine</t>
  </si>
  <si>
    <t>MC DES OLIVIERS</t>
  </si>
  <si>
    <t>ASM ST ANTOINE</t>
  </si>
  <si>
    <t>AMRP</t>
  </si>
  <si>
    <t>MVM</t>
  </si>
  <si>
    <t>ASMB</t>
  </si>
  <si>
    <t>TC JONAGE</t>
  </si>
  <si>
    <t>RTF 38</t>
  </si>
  <si>
    <t>MC le TEIL</t>
  </si>
  <si>
    <t>ROCHEPAULE</t>
  </si>
  <si>
    <t>NOM Prénom</t>
  </si>
  <si>
    <t>Lic.</t>
  </si>
  <si>
    <t>N°</t>
  </si>
  <si>
    <t>Club</t>
  </si>
  <si>
    <t>Niv.</t>
  </si>
  <si>
    <t>Cat.</t>
  </si>
  <si>
    <t>Place</t>
  </si>
  <si>
    <t>Pts</t>
  </si>
  <si>
    <t>Cumul</t>
  </si>
  <si>
    <t>Nb course</t>
  </si>
  <si>
    <t>Moyenne</t>
  </si>
  <si>
    <t>Ecart</t>
  </si>
  <si>
    <t>MEHU Paul</t>
  </si>
  <si>
    <t>TC CHATEAUNEUF</t>
  </si>
  <si>
    <t>S1</t>
  </si>
  <si>
    <t>SEN</t>
  </si>
  <si>
    <t>SANCHEZ Ludovic</t>
  </si>
  <si>
    <t xml:space="preserve">ASM BUGEY </t>
  </si>
  <si>
    <t>BARBE Daniel</t>
  </si>
  <si>
    <t>TRIAL CLUB JONAGE</t>
  </si>
  <si>
    <t>BORREL Jean Philippe</t>
  </si>
  <si>
    <t>MC ISERAN</t>
  </si>
  <si>
    <t>SEYVE Arnaud</t>
  </si>
  <si>
    <t>COSTANZO Adrien</t>
  </si>
  <si>
    <t>ESPACE TT 38</t>
  </si>
  <si>
    <t>MEYER Lambert</t>
  </si>
  <si>
    <t>ENCUENTRA Alix</t>
  </si>
  <si>
    <t>MC MONTLUCON</t>
  </si>
  <si>
    <t>Open</t>
  </si>
  <si>
    <t>RIMET Lucas</t>
  </si>
  <si>
    <t>NTR</t>
  </si>
  <si>
    <t>Op</t>
  </si>
  <si>
    <t>ESP</t>
  </si>
  <si>
    <t>DEBARD Christophe</t>
  </si>
  <si>
    <t>TC LA BURLE</t>
  </si>
  <si>
    <t>JAMBON Yoann</t>
  </si>
  <si>
    <t>ABD</t>
  </si>
  <si>
    <t>DHERBEY Tristan</t>
  </si>
  <si>
    <t>ODET Dorian</t>
  </si>
  <si>
    <t>LILO TEAM TRIAL</t>
  </si>
  <si>
    <t>FANTON Vincent</t>
  </si>
  <si>
    <t>GUITTON Loic</t>
  </si>
  <si>
    <t>DELAMOTTE Benjamin</t>
  </si>
  <si>
    <t>CHAVANE Romain</t>
  </si>
  <si>
    <t>NC</t>
  </si>
  <si>
    <t>DHERBEY Mathias</t>
  </si>
  <si>
    <t>FARGIER Célestin</t>
  </si>
  <si>
    <t>Sénior 2</t>
  </si>
  <si>
    <t>THIBAULT Stéphane</t>
  </si>
  <si>
    <t>NCO</t>
  </si>
  <si>
    <t>RTF 38 TRIAL</t>
  </si>
  <si>
    <t>S2</t>
  </si>
  <si>
    <t>MICHEL Valerian</t>
  </si>
  <si>
    <t>PILADELLI Bruno</t>
  </si>
  <si>
    <t>AGNOLIN Audry</t>
  </si>
  <si>
    <t>NJ3C</t>
  </si>
  <si>
    <t>CAD</t>
  </si>
  <si>
    <t>LAMERCERIE Yves</t>
  </si>
  <si>
    <t>MC BEAUJOLAIS</t>
  </si>
  <si>
    <t>PINEL Gilles</t>
  </si>
  <si>
    <t>ARNAUD Laurent</t>
  </si>
  <si>
    <t>SELON Jordan</t>
  </si>
  <si>
    <t>PUZIN Serge</t>
  </si>
  <si>
    <t>RTF26</t>
  </si>
  <si>
    <t>GRAYEL Anthony</t>
  </si>
  <si>
    <t>AMR PANISSIERROISE</t>
  </si>
  <si>
    <t>MERCIER François</t>
  </si>
  <si>
    <t>DHERBEY Matias</t>
  </si>
  <si>
    <t>JANOT Norbert</t>
  </si>
  <si>
    <t>JOURNEY Maryline</t>
  </si>
  <si>
    <t>FEM</t>
  </si>
  <si>
    <t>MONTEIL Aymeric</t>
  </si>
  <si>
    <t>BAREL Jules</t>
  </si>
  <si>
    <t>HORN Sébastien</t>
  </si>
  <si>
    <t>MV Maurienne</t>
  </si>
  <si>
    <t>MAGNOULOUX Antonin</t>
  </si>
  <si>
    <t>PABIOU Nathan</t>
  </si>
  <si>
    <t>DECROIX Jordan</t>
  </si>
  <si>
    <t>MC BAS EN BASSET</t>
  </si>
  <si>
    <t>MOULARD Gilbert</t>
  </si>
  <si>
    <t>VALLIER Jean marc</t>
  </si>
  <si>
    <t>GUERREIRO Theo</t>
  </si>
  <si>
    <t>MOREON Caroline</t>
  </si>
  <si>
    <t>BOUTTAZ Romain</t>
  </si>
  <si>
    <t>MERCIER Ludovic</t>
  </si>
  <si>
    <t>VALLET Michel</t>
  </si>
  <si>
    <t>POUGNET Simon</t>
  </si>
  <si>
    <t>MC ST CHELY D'APCHER</t>
  </si>
  <si>
    <t>DUPLAN Aymeric</t>
  </si>
  <si>
    <t>MIN</t>
  </si>
  <si>
    <t>VALLON Louis</t>
  </si>
  <si>
    <t>Grenoble Enduro Club</t>
  </si>
  <si>
    <t>VALLON Francois</t>
  </si>
  <si>
    <t>Sénior 3+</t>
  </si>
  <si>
    <t>LEFLEM Yves</t>
  </si>
  <si>
    <t>S3+</t>
  </si>
  <si>
    <t>MARCEL Felix</t>
  </si>
  <si>
    <t xml:space="preserve">DIOIS SPORT T.T </t>
  </si>
  <si>
    <t>FARGIER Vincent</t>
  </si>
  <si>
    <t>FAUCHER Nicolas</t>
  </si>
  <si>
    <t>MC LE TEIL</t>
  </si>
  <si>
    <t>VERCASSON Xavier</t>
  </si>
  <si>
    <t>TC lA BURLE</t>
  </si>
  <si>
    <t>BRECHARD Jacques</t>
  </si>
  <si>
    <t>VEYRET Jean-Paul</t>
  </si>
  <si>
    <t>MAURAND Philippe</t>
  </si>
  <si>
    <t>MERCIER Remi</t>
  </si>
  <si>
    <t>BAREL Antoine</t>
  </si>
  <si>
    <t>DARVE Stéphane</t>
  </si>
  <si>
    <t>COUTARD Charles</t>
  </si>
  <si>
    <t>VERNOZY Bernard</t>
  </si>
  <si>
    <t>JOURNET Raphael</t>
  </si>
  <si>
    <t>JOURNET Jean-Michel</t>
  </si>
  <si>
    <t>VALLON Jean Pierre</t>
  </si>
  <si>
    <t>ROYON Yann</t>
  </si>
  <si>
    <t>MASSARD Jacques</t>
  </si>
  <si>
    <t>ARTINIAN Alain</t>
  </si>
  <si>
    <t>LABEAUME Batiste</t>
  </si>
  <si>
    <t>LILOT TEAM TRIAL</t>
  </si>
  <si>
    <t>GUILLOT Yoann</t>
  </si>
  <si>
    <t>ST CHAMOND Moto Sport</t>
  </si>
  <si>
    <t>FILLIERE Frederic</t>
  </si>
  <si>
    <t>BASMAISON Edgar</t>
  </si>
  <si>
    <t xml:space="preserve">MONTONCEL RACING COMPETITION </t>
  </si>
  <si>
    <t>ENCUENTRA Pascal</t>
  </si>
  <si>
    <t>DETUONI Norbert</t>
  </si>
  <si>
    <t>COURET Thierry</t>
  </si>
  <si>
    <t>DETUONI Pierre</t>
  </si>
  <si>
    <t>FIREBALL</t>
  </si>
  <si>
    <t>TREMIER CYRIL</t>
  </si>
  <si>
    <t>MC DE OISANS</t>
  </si>
  <si>
    <t>ESTELLE Vincent</t>
  </si>
  <si>
    <t>DIOIS SPORT TT</t>
  </si>
  <si>
    <t>JAMBON Daniel</t>
  </si>
  <si>
    <t>RICHARD Roman</t>
  </si>
  <si>
    <t>FAVEL Olivier</t>
  </si>
  <si>
    <t>CAMUS Fabrice</t>
  </si>
  <si>
    <t>TRIAL CLUB CLERMONTOIS</t>
  </si>
  <si>
    <t>Sénior 3</t>
  </si>
  <si>
    <t>BLANCHOZ Alain</t>
  </si>
  <si>
    <t>S3</t>
  </si>
  <si>
    <t>MARSENS Andre</t>
  </si>
  <si>
    <t>POUDRET Laurent</t>
  </si>
  <si>
    <t>BRUNEL Vincent</t>
  </si>
  <si>
    <t>MARIE Christophe</t>
  </si>
  <si>
    <t>RTF 26</t>
  </si>
  <si>
    <t>PUGNAIRE Yves</t>
  </si>
  <si>
    <t>NCB</t>
  </si>
  <si>
    <t>RATEL LEO</t>
  </si>
  <si>
    <t>LEBRAT Thierry</t>
  </si>
  <si>
    <t>BONNET MACHOT Eric</t>
  </si>
  <si>
    <t>SERVAN Alain</t>
  </si>
  <si>
    <t>BAREL Francois</t>
  </si>
  <si>
    <t>JURY Alain</t>
  </si>
  <si>
    <t>SERVONNET Denis</t>
  </si>
  <si>
    <t>CAMUS Benjamin</t>
  </si>
  <si>
    <t>JARY Jean Jacques</t>
  </si>
  <si>
    <t xml:space="preserve">TRIAL CLUB DE JONAGE </t>
  </si>
  <si>
    <t>VERIN Benoit</t>
  </si>
  <si>
    <t>JOMARD Jean-Michel</t>
  </si>
  <si>
    <t>VENET ARNAUD</t>
  </si>
  <si>
    <t>MV MAURIENNE</t>
  </si>
  <si>
    <t>VINTIN Christian</t>
  </si>
  <si>
    <t>DUGUA Regis</t>
  </si>
  <si>
    <t>FAURE Rene</t>
  </si>
  <si>
    <t>GUIGAL Yannick</t>
  </si>
  <si>
    <t>FAUST Didier</t>
  </si>
  <si>
    <t>TRIAL CLUB LARZAC</t>
  </si>
  <si>
    <t>DUPONT Gilles</t>
  </si>
  <si>
    <t>TROLL SPORTS TRIAL</t>
  </si>
  <si>
    <t>MARTINET Gilles</t>
  </si>
  <si>
    <t>GEORGY Marc</t>
  </si>
  <si>
    <t>BOLUSSET Fabrice</t>
  </si>
  <si>
    <t>TC DE LA LOUZE</t>
  </si>
  <si>
    <t>JANOT Jordan</t>
  </si>
  <si>
    <t>ROUTIN Pascal</t>
  </si>
  <si>
    <t>DOMINGUEZ Raphael</t>
  </si>
  <si>
    <t>GENEVEY Pierre</t>
  </si>
  <si>
    <t>ETARD Brice</t>
  </si>
  <si>
    <t>FARIN Jean michel</t>
  </si>
  <si>
    <t>ARNAUD Elian</t>
  </si>
  <si>
    <t>BERGER Pascal</t>
  </si>
  <si>
    <t>PIOT Nicolas</t>
  </si>
  <si>
    <t>CIOCCOLINI Raphael</t>
  </si>
  <si>
    <t>FINIELS Jean</t>
  </si>
  <si>
    <t>COLLANGE Pierre</t>
  </si>
  <si>
    <t>EMSS</t>
  </si>
  <si>
    <t>DECHORAIN Jean louis</t>
  </si>
  <si>
    <t>KWOLIK Laurent</t>
  </si>
  <si>
    <t>BELIARD Jean Pascal</t>
  </si>
  <si>
    <t>BURDET Maurice</t>
  </si>
  <si>
    <t>JOSSERAND Laurianne</t>
  </si>
  <si>
    <t>MAILHOT Lea</t>
  </si>
  <si>
    <t>MONTEIL Quentin</t>
  </si>
  <si>
    <t>PAULET Gerard</t>
  </si>
  <si>
    <t>SARTRE Eric</t>
  </si>
  <si>
    <t>VERMEULIN Jacques</t>
  </si>
  <si>
    <t>CATANESE Claude</t>
  </si>
  <si>
    <t xml:space="preserve"> </t>
  </si>
  <si>
    <t>GIRARD Philippe</t>
  </si>
  <si>
    <t>ROMAIN Hugo</t>
  </si>
  <si>
    <t>DUPLAN Dominique</t>
  </si>
  <si>
    <t>GUERIN Daniel</t>
  </si>
  <si>
    <t>RIPPERT Martial</t>
  </si>
  <si>
    <t>TAHAR Jean sebastien</t>
  </si>
  <si>
    <t>SAPET Pierre</t>
  </si>
  <si>
    <t>BARET Alain</t>
  </si>
  <si>
    <t>SAFFER LEO</t>
  </si>
  <si>
    <t>BEN</t>
  </si>
  <si>
    <t>GAUDENECHE Dominique</t>
  </si>
  <si>
    <t>Nb participants</t>
  </si>
  <si>
    <t>Sénior 4</t>
  </si>
  <si>
    <t>DI NOTA Guilio</t>
  </si>
  <si>
    <t>S4</t>
  </si>
  <si>
    <t>MARTY Baptiste</t>
  </si>
  <si>
    <t>DAZORD David</t>
  </si>
  <si>
    <t>THERIN Jérémy</t>
  </si>
  <si>
    <t>FONTANA Patrice</t>
  </si>
  <si>
    <t>CHARASSON Maxime</t>
  </si>
  <si>
    <t>MILESI Enzo</t>
  </si>
  <si>
    <t>VENET Arnaud</t>
  </si>
  <si>
    <t>POURTIER Leo</t>
  </si>
  <si>
    <t>GIROUD Alain</t>
  </si>
  <si>
    <t>MC ROANNAIS</t>
  </si>
  <si>
    <t>MILESI Christophe</t>
  </si>
  <si>
    <t>JOUVEL-TRIOLLET Hezeur</t>
  </si>
  <si>
    <t>GIREN Laurent</t>
  </si>
  <si>
    <t>JOUBERT Philippe</t>
  </si>
  <si>
    <t>MC HERBASSE</t>
  </si>
  <si>
    <t>ROMAIN Pierre</t>
  </si>
  <si>
    <t>GUSTIN Nicolas</t>
  </si>
  <si>
    <t xml:space="preserve">GOUGNE Jérome </t>
  </si>
  <si>
    <t>MAT2</t>
  </si>
  <si>
    <t>FONTANA Serge</t>
  </si>
  <si>
    <t>Bi Amortisseurs (Tracé S4+)</t>
  </si>
  <si>
    <t>MARTIN Guy</t>
  </si>
  <si>
    <t>Bi</t>
  </si>
  <si>
    <t>GAGLIARDINI Eric</t>
  </si>
  <si>
    <t>HAZEBROUCQ Thierry</t>
  </si>
  <si>
    <t>GOSSE Alain</t>
  </si>
  <si>
    <t>BERTHET RAYNE Herve</t>
  </si>
  <si>
    <t>ARNAUD Guy</t>
  </si>
  <si>
    <t>GAUTHIER Michel</t>
  </si>
  <si>
    <t>BELIN Thierry</t>
  </si>
  <si>
    <t>Total</t>
  </si>
  <si>
    <t>Paugnat</t>
  </si>
  <si>
    <t>Auvergne Moto sport</t>
  </si>
  <si>
    <t>WEGL Jean</t>
  </si>
  <si>
    <t>TC CLERMONTOIS</t>
  </si>
  <si>
    <t>LEGAY Thomas</t>
  </si>
  <si>
    <t>MC Vicomtois</t>
  </si>
  <si>
    <t>PIROLLES Laurent</t>
  </si>
  <si>
    <t>RENOUX Thierry</t>
  </si>
  <si>
    <t>Moto Club Yzeure</t>
  </si>
  <si>
    <t>ROUBY Arthur</t>
  </si>
  <si>
    <t>MC VICOMTOIS</t>
  </si>
  <si>
    <t>DUCHESNE Benoit</t>
  </si>
  <si>
    <t>HUBERT Pierre</t>
  </si>
  <si>
    <t>MC LIVRADOIS</t>
  </si>
  <si>
    <t>GROSMOND Xavier</t>
  </si>
  <si>
    <t>MONTONCEL RACING</t>
  </si>
  <si>
    <t>BERTHELET Julien</t>
  </si>
  <si>
    <t>BARRILLON Nicolas</t>
  </si>
  <si>
    <t>MC YZEURE</t>
  </si>
  <si>
    <t>SIMONNET Thierry</t>
  </si>
  <si>
    <t>DUGNAS Laurence</t>
  </si>
  <si>
    <t>FAURE Didier</t>
  </si>
  <si>
    <t>LONDICHE Corentin</t>
  </si>
  <si>
    <t>HARDOUIN Floreal</t>
  </si>
  <si>
    <t>GAUTHERON Franck</t>
  </si>
  <si>
    <t>HARDOUIN Philippe</t>
  </si>
  <si>
    <t>GOURCY Mathieu</t>
  </si>
  <si>
    <t>Nbr participants</t>
  </si>
  <si>
    <t>CEVENNES MOTO PISTE</t>
  </si>
  <si>
    <t>GEC</t>
  </si>
  <si>
    <t>MC HAUTE ARDECHE</t>
  </si>
  <si>
    <t>MC MOTTE SERVOLEX</t>
  </si>
  <si>
    <t>Nbr Points</t>
  </si>
  <si>
    <t>MC VALLEE EYRIEUX</t>
  </si>
  <si>
    <t>Valviniere</t>
  </si>
  <si>
    <t>Chateauneuf</t>
  </si>
  <si>
    <t>ASM BUGEY</t>
  </si>
  <si>
    <t>Nb 
course</t>
  </si>
  <si>
    <t>Circuit
 ouvert</t>
  </si>
  <si>
    <t>Bonus 
organis,</t>
  </si>
  <si>
    <t>TOTAL</t>
  </si>
  <si>
    <t>TOULY Kieran</t>
  </si>
  <si>
    <t>ADB</t>
  </si>
  <si>
    <t>DUFRESE Hugo</t>
  </si>
  <si>
    <t>TROLLSPORTS TRIAL</t>
  </si>
  <si>
    <t>ROBERT Nelson</t>
  </si>
  <si>
    <t>LANIEL Guillaume</t>
  </si>
  <si>
    <t>PITRE Aurelien</t>
  </si>
  <si>
    <t>MOULE Boris</t>
  </si>
  <si>
    <t>FATON Vincent</t>
  </si>
  <si>
    <t>GENTON Fabrice</t>
  </si>
  <si>
    <t>MC EYRIEUX</t>
  </si>
  <si>
    <t>GENTON Ludovic</t>
  </si>
  <si>
    <t>RIMET Lilian</t>
  </si>
  <si>
    <t>PRADIER Jean-luc</t>
  </si>
  <si>
    <t>MAGNOULOUX Anthonin</t>
  </si>
  <si>
    <t>VALLIER Jean-Marc</t>
  </si>
  <si>
    <t>CLAVELLOUX Cyril</t>
  </si>
  <si>
    <t>LILOTEAM TRIAL</t>
  </si>
  <si>
    <t>MOREON Yvan</t>
  </si>
  <si>
    <t>JOURNET Marilyne</t>
  </si>
  <si>
    <t>MIDALI Frederic</t>
  </si>
  <si>
    <t>BENIS Pascal</t>
  </si>
  <si>
    <t>CHALAYER Francois</t>
  </si>
  <si>
    <t>FOULETIER Adrien</t>
  </si>
  <si>
    <t>TEAM GUIDON 11</t>
  </si>
  <si>
    <t>TC SEYSSUEL</t>
  </si>
  <si>
    <t>DIAZ Cyril</t>
  </si>
  <si>
    <t>JOURNET Jean-michel</t>
  </si>
  <si>
    <t>LABEAUNE Batiste</t>
  </si>
  <si>
    <t>CREVAT Vincent</t>
  </si>
  <si>
    <t>JOSSERAND Lauriane</t>
  </si>
  <si>
    <t>JACOB Gregoire</t>
  </si>
  <si>
    <t>LABEAUME Remi</t>
  </si>
  <si>
    <t>CHAMPANGE Thierry</t>
  </si>
  <si>
    <t>MC VAL D'ARLY</t>
  </si>
  <si>
    <t>JACOB Jeremmy</t>
  </si>
  <si>
    <t>ALIM Max</t>
  </si>
  <si>
    <t>VALENTE Alfredo</t>
  </si>
  <si>
    <t>JALLIFIER ARDENT Lionel</t>
  </si>
  <si>
    <t>JOSSERAND Laurine</t>
  </si>
  <si>
    <t>RICHARD Romain</t>
  </si>
  <si>
    <t>FINELS Jean</t>
  </si>
  <si>
    <t>CHRYSTY Jean</t>
  </si>
  <si>
    <t>DURAND Jean-Marie</t>
  </si>
  <si>
    <t>GAUDENECHE Dorian</t>
  </si>
  <si>
    <t>JACOB Jeremy</t>
  </si>
  <si>
    <t>MICHELI Philippe</t>
  </si>
  <si>
    <t>TRAINI Franck</t>
  </si>
  <si>
    <t>ARNAUD Nicolas</t>
  </si>
  <si>
    <t>RATEL Leo</t>
  </si>
  <si>
    <t>S4 BI</t>
  </si>
  <si>
    <t>S3 BI</t>
  </si>
  <si>
    <t>EM SAINT SYLVESTRE</t>
  </si>
  <si>
    <t>DUCROS Jean-marc</t>
  </si>
  <si>
    <t>TC CIGALOIS</t>
  </si>
  <si>
    <t>Ligue</t>
  </si>
  <si>
    <t>LJ</t>
  </si>
  <si>
    <t>Crossey</t>
  </si>
  <si>
    <t>?</t>
  </si>
  <si>
    <t>Valvigneres</t>
  </si>
  <si>
    <t>St Jeoire</t>
  </si>
  <si>
    <t>Val Thorens</t>
  </si>
  <si>
    <t>Seysuel</t>
  </si>
  <si>
    <t>La Cluzas</t>
  </si>
  <si>
    <t>Colombier</t>
  </si>
  <si>
    <t>St Pantaleon</t>
  </si>
  <si>
    <t>ABS</t>
  </si>
  <si>
    <t>PARTICIPATIONS DES CLUBS PAR COURSES</t>
  </si>
  <si>
    <t>AMV BOUVESSE</t>
  </si>
  <si>
    <t>ATT74</t>
  </si>
  <si>
    <t>MC CHASSIEU</t>
  </si>
  <si>
    <t>MC PRIVADOIS</t>
  </si>
  <si>
    <t>NICOLAS MOTO ORG,</t>
  </si>
  <si>
    <t>TS AVENTURE</t>
  </si>
  <si>
    <t>Total général:</t>
  </si>
  <si>
    <t>Nombre d'engagements par clubs 2015</t>
  </si>
  <si>
    <t>Nb licencé</t>
  </si>
  <si>
    <t>163 licenciers sur le listing LMRRA (acec les off)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</si>
</sst>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"/>
    <numFmt numFmtId="167" formatCode="0.00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i/>
      <strike/>
      <sz val="11"/>
      <color indexed="8"/>
      <name val="Calibri"/>
      <family val="2"/>
    </font>
    <font>
      <b/>
      <i/>
      <strike/>
      <sz val="10"/>
      <name val="Arial"/>
      <family val="2"/>
    </font>
    <font>
      <b/>
      <i/>
      <sz val="10"/>
      <name val="Arial"/>
      <family val="2"/>
    </font>
    <font>
      <sz val="10"/>
      <color indexed="30"/>
      <name val="Arial"/>
      <family val="2"/>
    </font>
    <font>
      <b/>
      <strike/>
      <sz val="10"/>
      <name val="Arial"/>
      <family val="2"/>
    </font>
    <font>
      <b/>
      <i/>
      <strike/>
      <sz val="12"/>
      <name val="Arial"/>
      <family val="2"/>
    </font>
    <font>
      <i/>
      <strike/>
      <sz val="10"/>
      <color indexed="30"/>
      <name val="Arial"/>
      <family val="2"/>
    </font>
    <font>
      <i/>
      <sz val="10"/>
      <color indexed="48"/>
      <name val="Arial"/>
      <family val="2"/>
    </font>
    <font>
      <i/>
      <sz val="10"/>
      <color indexed="30"/>
      <name val="Arial"/>
      <family val="2"/>
    </font>
    <font>
      <i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9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center" vertical="center"/>
      <protection/>
    </xf>
    <xf numFmtId="164" fontId="1" fillId="0" borderId="0" xfId="21" applyFont="1" applyAlignment="1">
      <alignment horizontal="center"/>
      <protection/>
    </xf>
    <xf numFmtId="164" fontId="1" fillId="0" borderId="0" xfId="21" applyFill="1">
      <alignment/>
      <protection/>
    </xf>
    <xf numFmtId="164" fontId="1" fillId="0" borderId="0" xfId="21" applyAlignment="1">
      <alignment horizontal="center" vertical="center"/>
      <protection/>
    </xf>
    <xf numFmtId="164" fontId="1" fillId="0" borderId="0" xfId="21" applyFill="1" applyBorder="1" applyAlignment="1">
      <alignment horizontal="center"/>
      <protection/>
    </xf>
    <xf numFmtId="164" fontId="1" fillId="0" borderId="0" xfId="2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1" fillId="0" borderId="0" xfId="21" applyFill="1" applyAlignment="1">
      <alignment horizontal="center"/>
      <protection/>
    </xf>
    <xf numFmtId="164" fontId="2" fillId="0" borderId="0" xfId="21" applyFont="1" applyFill="1" applyAlignment="1">
      <alignment horizontal="center"/>
      <protection/>
    </xf>
    <xf numFmtId="165" fontId="1" fillId="0" borderId="0" xfId="21" applyNumberFormat="1" applyAlignment="1">
      <alignment horizontal="center"/>
      <protection/>
    </xf>
    <xf numFmtId="164" fontId="0" fillId="0" borderId="0" xfId="0" applyNumberFormat="1" applyAlignment="1">
      <alignment horizontal="center"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 vertical="center"/>
      <protection/>
    </xf>
    <xf numFmtId="164" fontId="4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2" fillId="2" borderId="0" xfId="21" applyFont="1" applyFill="1" applyAlignment="1">
      <alignment horizontal="center"/>
      <protection/>
    </xf>
    <xf numFmtId="164" fontId="3" fillId="2" borderId="0" xfId="21" applyFont="1" applyFill="1" applyBorder="1">
      <alignment/>
      <protection/>
    </xf>
    <xf numFmtId="164" fontId="3" fillId="2" borderId="1" xfId="21" applyFont="1" applyFill="1" applyBorder="1" applyAlignment="1">
      <alignment horizontal="center"/>
      <protection/>
    </xf>
    <xf numFmtId="164" fontId="3" fillId="2" borderId="0" xfId="21" applyFont="1" applyFill="1" applyAlignment="1">
      <alignment horizontal="center"/>
      <protection/>
    </xf>
    <xf numFmtId="165" fontId="3" fillId="2" borderId="0" xfId="21" applyNumberFormat="1" applyFont="1" applyFill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164" fontId="5" fillId="0" borderId="0" xfId="21" applyFont="1" applyAlignment="1">
      <alignment horizontal="right"/>
      <protection/>
    </xf>
    <xf numFmtId="164" fontId="6" fillId="0" borderId="0" xfId="21" applyFont="1" applyAlignment="1">
      <alignment horizontal="center" vertical="center"/>
      <protection/>
    </xf>
    <xf numFmtId="164" fontId="5" fillId="2" borderId="2" xfId="21" applyFont="1" applyFill="1" applyBorder="1" applyAlignment="1">
      <alignment horizontal="right"/>
      <protection/>
    </xf>
    <xf numFmtId="164" fontId="1" fillId="2" borderId="2" xfId="21" applyFont="1" applyFill="1" applyBorder="1" applyAlignment="1">
      <alignment horizontal="center"/>
      <protection/>
    </xf>
    <xf numFmtId="164" fontId="5" fillId="2" borderId="2" xfId="21" applyFont="1" applyFill="1" applyBorder="1" applyAlignment="1">
      <alignment horizontal="center" vertical="center"/>
      <protection/>
    </xf>
    <xf numFmtId="164" fontId="5" fillId="2" borderId="3" xfId="21" applyFont="1" applyFill="1" applyBorder="1" applyAlignment="1">
      <alignment horizontal="center"/>
      <protection/>
    </xf>
    <xf numFmtId="164" fontId="5" fillId="2" borderId="1" xfId="21" applyFont="1" applyFill="1" applyBorder="1" applyAlignment="1">
      <alignment horizontal="center"/>
      <protection/>
    </xf>
    <xf numFmtId="164" fontId="5" fillId="2" borderId="0" xfId="21" applyFont="1" applyFill="1" applyAlignment="1">
      <alignment horizontal="right"/>
      <protection/>
    </xf>
    <xf numFmtId="165" fontId="5" fillId="2" borderId="0" xfId="21" applyNumberFormat="1" applyFont="1" applyFill="1" applyAlignment="1">
      <alignment horizontal="right"/>
      <protection/>
    </xf>
    <xf numFmtId="164" fontId="5" fillId="0" borderId="0" xfId="21" applyNumberFormat="1" applyFont="1" applyAlignment="1">
      <alignment horizontal="center"/>
      <protection/>
    </xf>
    <xf numFmtId="164" fontId="3" fillId="0" borderId="1" xfId="21" applyFont="1" applyBorder="1">
      <alignment/>
      <protection/>
    </xf>
    <xf numFmtId="164" fontId="2" fillId="0" borderId="1" xfId="21" applyFont="1" applyBorder="1" applyAlignment="1">
      <alignment horizontal="center"/>
      <protection/>
    </xf>
    <xf numFmtId="164" fontId="3" fillId="0" borderId="1" xfId="21" applyFont="1" applyFill="1" applyBorder="1">
      <alignment/>
      <protection/>
    </xf>
    <xf numFmtId="164" fontId="3" fillId="0" borderId="1" xfId="21" applyFont="1" applyFill="1" applyBorder="1" applyAlignment="1">
      <alignment horizontal="center"/>
      <protection/>
    </xf>
    <xf numFmtId="164" fontId="3" fillId="0" borderId="4" xfId="21" applyFont="1" applyBorder="1" applyAlignment="1">
      <alignment horizontal="center" vertical="center"/>
      <protection/>
    </xf>
    <xf numFmtId="164" fontId="1" fillId="0" borderId="1" xfId="21" applyFont="1" applyFill="1" applyBorder="1" applyAlignment="1">
      <alignment horizontal="center"/>
      <protection/>
    </xf>
    <xf numFmtId="164" fontId="1" fillId="0" borderId="1" xfId="21" applyFont="1" applyBorder="1" applyAlignment="1">
      <alignment horizontal="center"/>
      <protection/>
    </xf>
    <xf numFmtId="164" fontId="2" fillId="0" borderId="1" xfId="21" applyFont="1" applyFill="1" applyBorder="1" applyAlignment="1">
      <alignment horizontal="center"/>
      <protection/>
    </xf>
    <xf numFmtId="165" fontId="2" fillId="0" borderId="1" xfId="21" applyNumberFormat="1" applyFont="1" applyFill="1" applyBorder="1" applyAlignment="1">
      <alignment horizontal="center"/>
      <protection/>
    </xf>
    <xf numFmtId="164" fontId="1" fillId="0" borderId="0" xfId="21" applyFont="1" applyAlignment="1">
      <alignment vertical="center"/>
      <protection/>
    </xf>
    <xf numFmtId="164" fontId="2" fillId="0" borderId="0" xfId="21" applyFont="1" applyFill="1" applyBorder="1" applyAlignment="1">
      <alignment horizontal="center"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1" xfId="21" applyFont="1" applyBorder="1" applyAlignment="1">
      <alignment horizontal="center" vertical="center"/>
      <protection/>
    </xf>
    <xf numFmtId="164" fontId="1" fillId="0" borderId="1" xfId="21" applyFont="1" applyFill="1" applyBorder="1" applyAlignment="1">
      <alignment vertical="center"/>
      <protection/>
    </xf>
    <xf numFmtId="164" fontId="1" fillId="0" borderId="1" xfId="21" applyFont="1" applyFill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 vertical="center"/>
      <protection/>
    </xf>
    <xf numFmtId="166" fontId="2" fillId="3" borderId="1" xfId="21" applyNumberFormat="1" applyFont="1" applyFill="1" applyBorder="1" applyAlignment="1">
      <alignment horizontal="center" vertical="center"/>
      <protection/>
    </xf>
    <xf numFmtId="166" fontId="1" fillId="0" borderId="1" xfId="21" applyNumberFormat="1" applyFont="1" applyFill="1" applyBorder="1" applyAlignment="1">
      <alignment horizontal="center" vertical="center"/>
      <protection/>
    </xf>
    <xf numFmtId="165" fontId="1" fillId="0" borderId="1" xfId="21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center" vertical="center"/>
    </xf>
    <xf numFmtId="164" fontId="1" fillId="0" borderId="0" xfId="21" applyAlignment="1">
      <alignment vertical="center"/>
      <protection/>
    </xf>
    <xf numFmtId="164" fontId="7" fillId="0" borderId="0" xfId="21" applyFont="1">
      <alignment/>
      <protection/>
    </xf>
    <xf numFmtId="164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1" fillId="4" borderId="1" xfId="21" applyFont="1" applyFill="1" applyBorder="1" applyAlignment="1">
      <alignment vertical="center"/>
      <protection/>
    </xf>
    <xf numFmtId="164" fontId="1" fillId="4" borderId="1" xfId="21" applyFont="1" applyFill="1" applyBorder="1" applyAlignment="1">
      <alignment horizontal="center" vertical="center"/>
      <protection/>
    </xf>
    <xf numFmtId="166" fontId="2" fillId="4" borderId="1" xfId="21" applyNumberFormat="1" applyFont="1" applyFill="1" applyBorder="1" applyAlignment="1">
      <alignment horizontal="center" vertical="center"/>
      <protection/>
    </xf>
    <xf numFmtId="164" fontId="9" fillId="0" borderId="0" xfId="21" applyFont="1" applyAlignment="1">
      <alignment vertical="center"/>
      <protection/>
    </xf>
    <xf numFmtId="164" fontId="10" fillId="0" borderId="0" xfId="0" applyNumberFormat="1" applyFont="1" applyAlignment="1">
      <alignment horizontal="center" vertical="center"/>
    </xf>
    <xf numFmtId="164" fontId="11" fillId="0" borderId="0" xfId="21" applyFont="1">
      <alignment/>
      <protection/>
    </xf>
    <xf numFmtId="164" fontId="12" fillId="0" borderId="0" xfId="21" applyFont="1" applyAlignment="1">
      <alignment horizontal="center" vertical="center"/>
      <protection/>
    </xf>
    <xf numFmtId="164" fontId="11" fillId="0" borderId="0" xfId="21" applyFont="1" applyBorder="1">
      <alignment/>
      <protection/>
    </xf>
    <xf numFmtId="164" fontId="11" fillId="0" borderId="0" xfId="21" applyFont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11" fillId="0" borderId="0" xfId="21" applyFont="1" applyFill="1" applyBorder="1" applyAlignment="1">
      <alignment horizontal="center" vertical="center"/>
      <protection/>
    </xf>
    <xf numFmtId="164" fontId="11" fillId="0" borderId="0" xfId="21" applyFont="1" applyFill="1" applyBorder="1" applyAlignment="1">
      <alignment horizontal="center"/>
      <protection/>
    </xf>
    <xf numFmtId="164" fontId="12" fillId="0" borderId="0" xfId="21" applyFont="1" applyBorder="1" applyAlignment="1">
      <alignment horizontal="center"/>
      <protection/>
    </xf>
    <xf numFmtId="164" fontId="12" fillId="0" borderId="0" xfId="21" applyFont="1" applyFill="1" applyBorder="1" applyAlignment="1">
      <alignment horizontal="center"/>
      <protection/>
    </xf>
    <xf numFmtId="164" fontId="11" fillId="0" borderId="0" xfId="21" applyFont="1" applyFill="1" applyAlignment="1">
      <alignment horizontal="center"/>
      <protection/>
    </xf>
    <xf numFmtId="164" fontId="11" fillId="0" borderId="0" xfId="21" applyFont="1" applyAlignment="1">
      <alignment horizontal="center"/>
      <protection/>
    </xf>
    <xf numFmtId="165" fontId="11" fillId="0" borderId="0" xfId="21" applyNumberFormat="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164" fontId="3" fillId="5" borderId="1" xfId="21" applyFont="1" applyFill="1" applyBorder="1" applyAlignment="1">
      <alignment horizontal="center"/>
      <protection/>
    </xf>
    <xf numFmtId="164" fontId="3" fillId="5" borderId="0" xfId="21" applyFont="1" applyFill="1" applyAlignment="1">
      <alignment horizontal="center"/>
      <protection/>
    </xf>
    <xf numFmtId="165" fontId="3" fillId="5" borderId="0" xfId="21" applyNumberFormat="1" applyFont="1" applyFill="1" applyAlignment="1">
      <alignment horizontal="center"/>
      <protection/>
    </xf>
    <xf numFmtId="164" fontId="3" fillId="5" borderId="0" xfId="21" applyFont="1" applyFill="1">
      <alignment/>
      <protection/>
    </xf>
    <xf numFmtId="164" fontId="5" fillId="5" borderId="1" xfId="21" applyFont="1" applyFill="1" applyBorder="1" applyAlignment="1">
      <alignment horizontal="center"/>
      <protection/>
    </xf>
    <xf numFmtId="164" fontId="5" fillId="5" borderId="0" xfId="21" applyFont="1" applyFill="1" applyAlignment="1">
      <alignment horizontal="right"/>
      <protection/>
    </xf>
    <xf numFmtId="165" fontId="5" fillId="5" borderId="0" xfId="21" applyNumberFormat="1" applyFont="1" applyFill="1" applyAlignment="1">
      <alignment horizontal="right"/>
      <protection/>
    </xf>
    <xf numFmtId="164" fontId="13" fillId="0" borderId="1" xfId="0" applyFont="1" applyBorder="1" applyAlignment="1">
      <alignment horizontal="center" vertical="center"/>
    </xf>
    <xf numFmtId="164" fontId="1" fillId="6" borderId="1" xfId="21" applyFont="1" applyFill="1" applyBorder="1" applyAlignment="1">
      <alignment horizontal="center" vertical="center"/>
      <protection/>
    </xf>
    <xf numFmtId="164" fontId="2" fillId="7" borderId="1" xfId="21" applyFont="1" applyFill="1" applyBorder="1" applyAlignment="1">
      <alignment horizontal="center" vertical="center"/>
      <protection/>
    </xf>
    <xf numFmtId="164" fontId="1" fillId="0" borderId="0" xfId="21" applyNumberFormat="1" applyFont="1" applyAlignment="1">
      <alignment horizontal="center" vertical="center"/>
      <protection/>
    </xf>
    <xf numFmtId="164" fontId="14" fillId="0" borderId="1" xfId="21" applyFont="1" applyFill="1" applyBorder="1" applyAlignment="1">
      <alignment vertical="center"/>
      <protection/>
    </xf>
    <xf numFmtId="164" fontId="14" fillId="0" borderId="1" xfId="21" applyFont="1" applyBorder="1" applyAlignment="1">
      <alignment vertical="center"/>
      <protection/>
    </xf>
    <xf numFmtId="164" fontId="15" fillId="0" borderId="1" xfId="21" applyFont="1" applyBorder="1" applyAlignment="1">
      <alignment horizontal="center" vertical="center"/>
      <protection/>
    </xf>
    <xf numFmtId="164" fontId="14" fillId="0" borderId="1" xfId="21" applyFont="1" applyFill="1" applyBorder="1" applyAlignment="1">
      <alignment horizontal="center" vertical="center"/>
      <protection/>
    </xf>
    <xf numFmtId="164" fontId="16" fillId="0" borderId="1" xfId="21" applyFont="1" applyBorder="1" applyAlignment="1">
      <alignment horizontal="center" vertical="center"/>
      <protection/>
    </xf>
    <xf numFmtId="166" fontId="14" fillId="0" borderId="1" xfId="21" applyNumberFormat="1" applyFont="1" applyFill="1" applyBorder="1" applyAlignment="1">
      <alignment horizontal="center" vertical="center"/>
      <protection/>
    </xf>
    <xf numFmtId="164" fontId="14" fillId="0" borderId="1" xfId="21" applyFont="1" applyBorder="1" applyAlignment="1">
      <alignment horizontal="center" vertical="center"/>
      <protection/>
    </xf>
    <xf numFmtId="165" fontId="14" fillId="0" borderId="1" xfId="21" applyNumberFormat="1" applyFont="1" applyBorder="1" applyAlignment="1">
      <alignment horizontal="center" vertical="center"/>
      <protection/>
    </xf>
    <xf numFmtId="164" fontId="14" fillId="4" borderId="1" xfId="21" applyFont="1" applyFill="1" applyBorder="1" applyAlignment="1">
      <alignment vertical="center"/>
      <protection/>
    </xf>
    <xf numFmtId="164" fontId="14" fillId="4" borderId="1" xfId="21" applyFont="1" applyFill="1" applyBorder="1" applyAlignment="1">
      <alignment horizontal="center" vertical="center"/>
      <protection/>
    </xf>
    <xf numFmtId="166" fontId="16" fillId="4" borderId="1" xfId="21" applyNumberFormat="1" applyFont="1" applyFill="1" applyBorder="1" applyAlignment="1">
      <alignment horizontal="center" vertical="center"/>
      <protection/>
    </xf>
    <xf numFmtId="164" fontId="7" fillId="0" borderId="0" xfId="21" applyFont="1" applyAlignment="1">
      <alignment vertical="center"/>
      <protection/>
    </xf>
    <xf numFmtId="164" fontId="17" fillId="0" borderId="0" xfId="21" applyFont="1" applyAlignment="1">
      <alignment horizontal="center" vertical="center"/>
      <protection/>
    </xf>
    <xf numFmtId="164" fontId="1" fillId="7" borderId="1" xfId="21" applyFont="1" applyFill="1" applyBorder="1" applyAlignment="1">
      <alignment horizontal="center" vertical="center"/>
      <protection/>
    </xf>
    <xf numFmtId="164" fontId="7" fillId="0" borderId="0" xfId="21" applyNumberFormat="1" applyFont="1" applyAlignment="1">
      <alignment horizontal="center" vertical="center"/>
      <protection/>
    </xf>
    <xf numFmtId="164" fontId="4" fillId="5" borderId="0" xfId="21" applyFont="1" applyFill="1" applyBorder="1">
      <alignment/>
      <protection/>
    </xf>
    <xf numFmtId="164" fontId="3" fillId="5" borderId="0" xfId="21" applyFont="1" applyFill="1" applyBorder="1">
      <alignment/>
      <protection/>
    </xf>
    <xf numFmtId="164" fontId="2" fillId="5" borderId="0" xfId="21" applyFont="1" applyFill="1" applyBorder="1" applyAlignment="1">
      <alignment horizontal="center"/>
      <protection/>
    </xf>
    <xf numFmtId="164" fontId="5" fillId="5" borderId="2" xfId="21" applyFont="1" applyFill="1" applyBorder="1" applyAlignment="1">
      <alignment horizontal="right"/>
      <protection/>
    </xf>
    <xf numFmtId="164" fontId="1" fillId="5" borderId="2" xfId="21" applyFont="1" applyFill="1" applyBorder="1" applyAlignment="1">
      <alignment horizontal="center"/>
      <protection/>
    </xf>
    <xf numFmtId="164" fontId="5" fillId="5" borderId="2" xfId="21" applyFont="1" applyFill="1" applyBorder="1" applyAlignment="1">
      <alignment horizontal="center" vertical="center"/>
      <protection/>
    </xf>
    <xf numFmtId="164" fontId="5" fillId="5" borderId="3" xfId="21" applyFont="1" applyFill="1" applyBorder="1" applyAlignment="1">
      <alignment horizontal="center"/>
      <protection/>
    </xf>
    <xf numFmtId="164" fontId="18" fillId="0" borderId="0" xfId="21" applyNumberFormat="1" applyFont="1" applyAlignment="1">
      <alignment horizontal="center" vertical="center"/>
      <protection/>
    </xf>
    <xf numFmtId="164" fontId="18" fillId="0" borderId="0" xfId="21" applyFont="1" applyAlignment="1">
      <alignment vertical="center"/>
      <protection/>
    </xf>
    <xf numFmtId="164" fontId="0" fillId="0" borderId="1" xfId="21" applyFont="1" applyBorder="1" applyAlignment="1">
      <alignment horizontal="center" vertical="center"/>
      <protection/>
    </xf>
    <xf numFmtId="164" fontId="1" fillId="8" borderId="1" xfId="21" applyFont="1" applyFill="1" applyBorder="1" applyAlignment="1">
      <alignment horizontal="center" vertical="center"/>
      <protection/>
    </xf>
    <xf numFmtId="164" fontId="13" fillId="0" borderId="1" xfId="21" applyFont="1" applyFill="1" applyBorder="1" applyAlignment="1">
      <alignment vertical="center"/>
      <protection/>
    </xf>
    <xf numFmtId="164" fontId="0" fillId="4" borderId="1" xfId="0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164" fontId="14" fillId="6" borderId="1" xfId="21" applyFont="1" applyFill="1" applyBorder="1" applyAlignment="1">
      <alignment horizontal="center" vertical="center"/>
      <protection/>
    </xf>
    <xf numFmtId="164" fontId="2" fillId="0" borderId="0" xfId="21" applyFont="1" applyBorder="1" applyAlignment="1">
      <alignment horizontal="center" vertical="center"/>
      <protection/>
    </xf>
    <xf numFmtId="164" fontId="1" fillId="0" borderId="5" xfId="21" applyFont="1" applyFill="1" applyBorder="1" applyAlignment="1">
      <alignment horizontal="center" vertical="center"/>
      <protection/>
    </xf>
    <xf numFmtId="164" fontId="11" fillId="0" borderId="5" xfId="21" applyFont="1" applyBorder="1" applyAlignment="1">
      <alignment horizontal="center"/>
      <protection/>
    </xf>
    <xf numFmtId="164" fontId="1" fillId="0" borderId="0" xfId="21" applyBorder="1" applyAlignment="1">
      <alignment horizontal="center"/>
      <protection/>
    </xf>
    <xf numFmtId="164" fontId="2" fillId="5" borderId="0" xfId="21" applyFont="1" applyFill="1" applyAlignment="1">
      <alignment horizontal="center"/>
      <protection/>
    </xf>
    <xf numFmtId="164" fontId="3" fillId="6" borderId="1" xfId="21" applyFont="1" applyFill="1" applyBorder="1" applyAlignment="1">
      <alignment horizontal="center"/>
      <protection/>
    </xf>
    <xf numFmtId="164" fontId="3" fillId="6" borderId="0" xfId="21" applyFont="1" applyFill="1" applyAlignment="1">
      <alignment horizontal="center"/>
      <protection/>
    </xf>
    <xf numFmtId="165" fontId="3" fillId="6" borderId="0" xfId="21" applyNumberFormat="1" applyFont="1" applyFill="1" applyAlignment="1">
      <alignment horizontal="center"/>
      <protection/>
    </xf>
    <xf numFmtId="164" fontId="3" fillId="6" borderId="0" xfId="21" applyFont="1" applyFill="1">
      <alignment/>
      <protection/>
    </xf>
    <xf numFmtId="164" fontId="5" fillId="6" borderId="1" xfId="21" applyFont="1" applyFill="1" applyBorder="1" applyAlignment="1">
      <alignment horizontal="center"/>
      <protection/>
    </xf>
    <xf numFmtId="164" fontId="5" fillId="6" borderId="0" xfId="21" applyFont="1" applyFill="1" applyAlignment="1">
      <alignment horizontal="right"/>
      <protection/>
    </xf>
    <xf numFmtId="165" fontId="5" fillId="6" borderId="0" xfId="21" applyNumberFormat="1" applyFont="1" applyFill="1" applyAlignment="1">
      <alignment horizontal="right"/>
      <protection/>
    </xf>
    <xf numFmtId="165" fontId="1" fillId="0" borderId="1" xfId="21" applyNumberFormat="1" applyFont="1" applyFill="1" applyBorder="1" applyAlignment="1">
      <alignment horizontal="center" vertical="center"/>
      <protection/>
    </xf>
    <xf numFmtId="164" fontId="1" fillId="0" borderId="1" xfId="21" applyFont="1" applyBorder="1">
      <alignment/>
      <protection/>
    </xf>
    <xf numFmtId="164" fontId="1" fillId="4" borderId="1" xfId="21" applyFont="1" applyFill="1" applyBorder="1">
      <alignment/>
      <protection/>
    </xf>
    <xf numFmtId="164" fontId="19" fillId="0" borderId="1" xfId="21" applyFont="1" applyBorder="1" applyAlignment="1">
      <alignment horizontal="center" vertical="center"/>
      <protection/>
    </xf>
    <xf numFmtId="165" fontId="9" fillId="0" borderId="1" xfId="21" applyNumberFormat="1" applyFont="1" applyFill="1" applyBorder="1" applyAlignment="1">
      <alignment horizontal="center" vertical="center"/>
      <protection/>
    </xf>
    <xf numFmtId="164" fontId="14" fillId="0" borderId="1" xfId="21" applyFont="1" applyBorder="1" applyAlignment="1">
      <alignment horizontal="center"/>
      <protection/>
    </xf>
    <xf numFmtId="164" fontId="20" fillId="0" borderId="1" xfId="21" applyFont="1" applyBorder="1">
      <alignment/>
      <protection/>
    </xf>
    <xf numFmtId="165" fontId="14" fillId="0" borderId="1" xfId="21" applyNumberFormat="1" applyFont="1" applyFill="1" applyBorder="1" applyAlignment="1">
      <alignment horizontal="center" vertical="center"/>
      <protection/>
    </xf>
    <xf numFmtId="164" fontId="19" fillId="0" borderId="0" xfId="21" applyFont="1" applyBorder="1" applyAlignment="1">
      <alignment horizontal="center" vertical="center"/>
      <protection/>
    </xf>
    <xf numFmtId="164" fontId="9" fillId="0" borderId="0" xfId="21" applyNumberFormat="1" applyFont="1" applyAlignment="1">
      <alignment horizontal="center" vertical="center"/>
      <protection/>
    </xf>
    <xf numFmtId="164" fontId="14" fillId="0" borderId="0" xfId="21" applyFont="1" applyAlignment="1">
      <alignment vertical="center"/>
      <protection/>
    </xf>
    <xf numFmtId="164" fontId="16" fillId="0" borderId="0" xfId="21" applyFont="1" applyBorder="1" applyAlignment="1">
      <alignment horizontal="center" vertical="center"/>
      <protection/>
    </xf>
    <xf numFmtId="164" fontId="14" fillId="0" borderId="0" xfId="21" applyNumberFormat="1" applyFont="1" applyAlignment="1">
      <alignment horizontal="center"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NumberFormat="1" applyFont="1" applyAlignment="1">
      <alignment horizontal="center" vertical="center"/>
      <protection/>
    </xf>
    <xf numFmtId="164" fontId="22" fillId="0" borderId="0" xfId="21" applyFont="1" applyBorder="1">
      <alignment/>
      <protection/>
    </xf>
    <xf numFmtId="164" fontId="22" fillId="0" borderId="0" xfId="21" applyFont="1" applyBorder="1" applyAlignment="1">
      <alignment horizontal="center"/>
      <protection/>
    </xf>
    <xf numFmtId="164" fontId="22" fillId="0" borderId="0" xfId="21" applyFont="1" applyFill="1" applyBorder="1">
      <alignment/>
      <protection/>
    </xf>
    <xf numFmtId="164" fontId="22" fillId="0" borderId="0" xfId="21" applyFont="1" applyFill="1" applyBorder="1" applyAlignment="1">
      <alignment horizontal="center" vertical="center"/>
      <protection/>
    </xf>
    <xf numFmtId="164" fontId="22" fillId="0" borderId="0" xfId="21" applyFont="1" applyFill="1" applyBorder="1" applyAlignment="1">
      <alignment horizontal="center"/>
      <protection/>
    </xf>
    <xf numFmtId="164" fontId="7" fillId="0" borderId="0" xfId="21" applyFont="1" applyBorder="1">
      <alignment/>
      <protection/>
    </xf>
    <xf numFmtId="164" fontId="7" fillId="0" borderId="0" xfId="21" applyFont="1" applyBorder="1" applyAlignment="1">
      <alignment horizontal="center"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center" vertical="center"/>
      <protection/>
    </xf>
    <xf numFmtId="164" fontId="7" fillId="0" borderId="0" xfId="21" applyFont="1" applyFill="1" applyBorder="1" applyAlignment="1">
      <alignment horizontal="center"/>
      <protection/>
    </xf>
    <xf numFmtId="164" fontId="4" fillId="6" borderId="0" xfId="21" applyFont="1" applyFill="1" applyBorder="1">
      <alignment/>
      <protection/>
    </xf>
    <xf numFmtId="164" fontId="3" fillId="6" borderId="0" xfId="21" applyFont="1" applyFill="1" applyBorder="1">
      <alignment/>
      <protection/>
    </xf>
    <xf numFmtId="164" fontId="2" fillId="6" borderId="0" xfId="21" applyFont="1" applyFill="1" applyBorder="1" applyAlignment="1">
      <alignment horizontal="center"/>
      <protection/>
    </xf>
    <xf numFmtId="164" fontId="5" fillId="6" borderId="2" xfId="21" applyFont="1" applyFill="1" applyBorder="1" applyAlignment="1">
      <alignment horizontal="right"/>
      <protection/>
    </xf>
    <xf numFmtId="164" fontId="1" fillId="6" borderId="2" xfId="21" applyFont="1" applyFill="1" applyBorder="1" applyAlignment="1">
      <alignment horizontal="center"/>
      <protection/>
    </xf>
    <xf numFmtId="164" fontId="5" fillId="6" borderId="2" xfId="21" applyFont="1" applyFill="1" applyBorder="1" applyAlignment="1">
      <alignment horizontal="center" vertical="center"/>
      <protection/>
    </xf>
    <xf numFmtId="164" fontId="5" fillId="6" borderId="3" xfId="21" applyFont="1" applyFill="1" applyBorder="1" applyAlignment="1">
      <alignment horizont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23" fillId="0" borderId="0" xfId="21" applyFont="1" applyAlignment="1">
      <alignment vertical="center"/>
      <protection/>
    </xf>
    <xf numFmtId="164" fontId="17" fillId="0" borderId="0" xfId="21" applyFont="1" applyBorder="1" applyAlignment="1">
      <alignment horizontal="center" vertical="center"/>
      <protection/>
    </xf>
    <xf numFmtId="164" fontId="23" fillId="0" borderId="0" xfId="21" applyNumberFormat="1" applyFont="1" applyAlignment="1">
      <alignment horizontal="center" vertical="center"/>
      <protection/>
    </xf>
    <xf numFmtId="164" fontId="18" fillId="0" borderId="0" xfId="21" applyFont="1" applyFill="1" applyAlignment="1">
      <alignment vertical="center"/>
      <protection/>
    </xf>
    <xf numFmtId="164" fontId="1" fillId="0" borderId="1" xfId="21" applyFont="1" applyFill="1" applyBorder="1">
      <alignment/>
      <protection/>
    </xf>
    <xf numFmtId="164" fontId="0" fillId="0" borderId="0" xfId="0" applyNumberFormat="1" applyFont="1" applyAlignment="1">
      <alignment horizontal="left" vertical="center"/>
    </xf>
    <xf numFmtId="164" fontId="1" fillId="6" borderId="4" xfId="21" applyFont="1" applyFill="1" applyBorder="1" applyAlignment="1">
      <alignment horizontal="center" vertical="center"/>
      <protection/>
    </xf>
    <xf numFmtId="164" fontId="23" fillId="0" borderId="0" xfId="21" applyFont="1" applyFill="1" applyAlignment="1">
      <alignment vertical="center"/>
      <protection/>
    </xf>
    <xf numFmtId="164" fontId="14" fillId="0" borderId="1" xfId="21" applyFont="1" applyFill="1" applyBorder="1">
      <alignment/>
      <protection/>
    </xf>
    <xf numFmtId="164" fontId="14" fillId="0" borderId="1" xfId="21" applyFont="1" applyBorder="1">
      <alignment/>
      <protection/>
    </xf>
    <xf numFmtId="164" fontId="14" fillId="4" borderId="1" xfId="21" applyFont="1" applyFill="1" applyBorder="1">
      <alignment/>
      <protection/>
    </xf>
    <xf numFmtId="164" fontId="14" fillId="0" borderId="1" xfId="21" applyFont="1" applyFill="1" applyBorder="1" applyAlignment="1">
      <alignment horizontal="center"/>
      <protection/>
    </xf>
    <xf numFmtId="164" fontId="7" fillId="4" borderId="1" xfId="21" applyFont="1" applyFill="1" applyBorder="1" applyAlignment="1">
      <alignment horizontal="center" vertical="center"/>
      <protection/>
    </xf>
    <xf numFmtId="166" fontId="17" fillId="4" borderId="1" xfId="21" applyNumberFormat="1" applyFont="1" applyFill="1" applyBorder="1" applyAlignment="1">
      <alignment horizontal="center" vertical="center"/>
      <protection/>
    </xf>
    <xf numFmtId="164" fontId="4" fillId="4" borderId="0" xfId="21" applyFont="1" applyFill="1" applyBorder="1">
      <alignment/>
      <protection/>
    </xf>
    <xf numFmtId="164" fontId="3" fillId="4" borderId="0" xfId="21" applyFont="1" applyFill="1">
      <alignment/>
      <protection/>
    </xf>
    <xf numFmtId="164" fontId="2" fillId="4" borderId="0" xfId="21" applyFont="1" applyFill="1" applyAlignment="1">
      <alignment horizontal="center"/>
      <protection/>
    </xf>
    <xf numFmtId="164" fontId="3" fillId="4" borderId="6" xfId="21" applyFont="1" applyFill="1" applyBorder="1">
      <alignment/>
      <protection/>
    </xf>
    <xf numFmtId="164" fontId="3" fillId="4" borderId="1" xfId="21" applyFont="1" applyFill="1" applyBorder="1" applyAlignment="1">
      <alignment horizontal="center"/>
      <protection/>
    </xf>
    <xf numFmtId="164" fontId="3" fillId="4" borderId="0" xfId="21" applyFont="1" applyFill="1" applyAlignment="1">
      <alignment horizontal="center"/>
      <protection/>
    </xf>
    <xf numFmtId="165" fontId="3" fillId="4" borderId="0" xfId="21" applyNumberFormat="1" applyFont="1" applyFill="1" applyAlignment="1">
      <alignment horizontal="center"/>
      <protection/>
    </xf>
    <xf numFmtId="164" fontId="5" fillId="4" borderId="2" xfId="21" applyFont="1" applyFill="1" applyBorder="1" applyAlignment="1">
      <alignment horizontal="right"/>
      <protection/>
    </xf>
    <xf numFmtId="164" fontId="1" fillId="4" borderId="2" xfId="21" applyFont="1" applyFill="1" applyBorder="1" applyAlignment="1">
      <alignment horizontal="center"/>
      <protection/>
    </xf>
    <xf numFmtId="164" fontId="5" fillId="4" borderId="2" xfId="21" applyFont="1" applyFill="1" applyBorder="1" applyAlignment="1">
      <alignment horizontal="center" vertical="center"/>
      <protection/>
    </xf>
    <xf numFmtId="164" fontId="5" fillId="4" borderId="3" xfId="21" applyFont="1" applyFill="1" applyBorder="1" applyAlignment="1">
      <alignment horizontal="center"/>
      <protection/>
    </xf>
    <xf numFmtId="164" fontId="5" fillId="4" borderId="1" xfId="21" applyFont="1" applyFill="1" applyBorder="1" applyAlignment="1">
      <alignment horizontal="center"/>
      <protection/>
    </xf>
    <xf numFmtId="164" fontId="5" fillId="4" borderId="0" xfId="21" applyFont="1" applyFill="1" applyAlignment="1">
      <alignment horizontal="right"/>
      <protection/>
    </xf>
    <xf numFmtId="165" fontId="5" fillId="4" borderId="0" xfId="21" applyNumberFormat="1" applyFont="1" applyFill="1" applyAlignment="1">
      <alignment horizontal="right"/>
      <protection/>
    </xf>
    <xf numFmtId="164" fontId="18" fillId="0" borderId="7" xfId="21" applyFont="1" applyBorder="1" applyAlignment="1">
      <alignment vertical="center"/>
      <protection/>
    </xf>
    <xf numFmtId="164" fontId="1" fillId="0" borderId="8" xfId="21" applyFont="1" applyBorder="1" applyAlignment="1">
      <alignment horizontal="center"/>
      <protection/>
    </xf>
    <xf numFmtId="164" fontId="1" fillId="0" borderId="4" xfId="21" applyFont="1" applyFill="1" applyBorder="1" applyAlignment="1">
      <alignment horizontal="center"/>
      <protection/>
    </xf>
    <xf numFmtId="164" fontId="1" fillId="0" borderId="4" xfId="21" applyFont="1" applyFill="1" applyBorder="1" applyAlignment="1">
      <alignment horizontal="center" vertical="center"/>
      <protection/>
    </xf>
    <xf numFmtId="164" fontId="1" fillId="0" borderId="7" xfId="21" applyBorder="1" applyAlignment="1">
      <alignment vertical="center"/>
      <protection/>
    </xf>
    <xf numFmtId="164" fontId="1" fillId="8" borderId="4" xfId="21" applyFont="1" applyFill="1" applyBorder="1" applyAlignment="1">
      <alignment horizontal="center" vertical="center"/>
      <protection/>
    </xf>
    <xf numFmtId="164" fontId="14" fillId="0" borderId="4" xfId="21" applyFont="1" applyFill="1" applyBorder="1" applyAlignment="1">
      <alignment horizontal="center" vertical="center"/>
      <protection/>
    </xf>
    <xf numFmtId="164" fontId="11" fillId="0" borderId="5" xfId="21" applyFont="1" applyFill="1" applyBorder="1">
      <alignment/>
      <protection/>
    </xf>
    <xf numFmtId="164" fontId="1" fillId="0" borderId="5" xfId="21" applyBorder="1" applyAlignment="1">
      <alignment horizontal="center" vertical="center"/>
      <protection/>
    </xf>
    <xf numFmtId="164" fontId="1" fillId="0" borderId="0" xfId="21" applyFont="1" applyFill="1" applyAlignment="1">
      <alignment horizontal="center"/>
      <protection/>
    </xf>
    <xf numFmtId="165" fontId="1" fillId="0" borderId="0" xfId="21" applyNumberFormat="1" applyFont="1" applyAlignment="1">
      <alignment horizontal="center"/>
      <protection/>
    </xf>
    <xf numFmtId="164" fontId="1" fillId="0" borderId="0" xfId="21" applyBorder="1" applyAlignment="1">
      <alignment horizontal="center" vertical="center"/>
      <protection/>
    </xf>
    <xf numFmtId="164" fontId="2" fillId="6" borderId="0" xfId="21" applyFont="1" applyFill="1" applyAlignment="1">
      <alignment horizontal="center"/>
      <protection/>
    </xf>
    <xf numFmtId="164" fontId="3" fillId="6" borderId="6" xfId="21" applyFont="1" applyFill="1" applyBorder="1">
      <alignment/>
      <protection/>
    </xf>
    <xf numFmtId="164" fontId="24" fillId="0" borderId="1" xfId="0" applyFont="1" applyBorder="1" applyAlignment="1">
      <alignment horizontal="center" vertical="center"/>
    </xf>
    <xf numFmtId="164" fontId="13" fillId="4" borderId="1" xfId="21" applyFont="1" applyFill="1" applyBorder="1" applyAlignment="1">
      <alignment horizontal="center" vertical="center"/>
      <protection/>
    </xf>
    <xf numFmtId="164" fontId="2" fillId="4" borderId="1" xfId="21" applyFont="1" applyFill="1" applyBorder="1" applyAlignment="1">
      <alignment horizontal="center" vertical="center"/>
      <protection/>
    </xf>
    <xf numFmtId="164" fontId="5" fillId="0" borderId="0" xfId="21" applyFont="1" applyAlignment="1">
      <alignment horizontal="center" vertical="center"/>
      <protection/>
    </xf>
    <xf numFmtId="164" fontId="1" fillId="0" borderId="0" xfId="21" applyFont="1" applyFill="1" applyBorder="1" applyAlignment="1">
      <alignment horizontal="center" vertical="center"/>
      <protection/>
    </xf>
    <xf numFmtId="164" fontId="1" fillId="0" borderId="4" xfId="21" applyFont="1" applyBorder="1" applyAlignment="1">
      <alignment horizontal="center" vertical="center"/>
      <protection/>
    </xf>
    <xf numFmtId="164" fontId="1" fillId="9" borderId="1" xfId="21" applyFont="1" applyFill="1" applyBorder="1" applyAlignment="1">
      <alignment horizontal="center" vertical="center"/>
      <protection/>
    </xf>
    <xf numFmtId="164" fontId="2" fillId="9" borderId="1" xfId="21" applyFont="1" applyFill="1" applyBorder="1" applyAlignment="1">
      <alignment horizontal="center" vertical="center"/>
      <protection/>
    </xf>
    <xf numFmtId="164" fontId="0" fillId="0" borderId="1" xfId="21" applyFont="1" applyBorder="1" applyAlignment="1">
      <alignment horizontal="center"/>
      <protection/>
    </xf>
    <xf numFmtId="164" fontId="1" fillId="0" borderId="1" xfId="21" applyFont="1" applyFill="1" applyBorder="1" applyAlignment="1">
      <alignment vertical="center"/>
      <protection/>
    </xf>
    <xf numFmtId="164" fontId="11" fillId="0" borderId="0" xfId="21" applyFont="1" applyAlignment="1">
      <alignment horizontal="center" vertical="center"/>
      <protection/>
    </xf>
    <xf numFmtId="164" fontId="1" fillId="0" borderId="1" xfId="21" applyFont="1" applyBorder="1" applyAlignment="1">
      <alignment horizontal="center" vertical="center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21" applyFont="1" applyBorder="1" applyAlignment="1">
      <alignment horizontal="center" vertical="center"/>
      <protection/>
    </xf>
    <xf numFmtId="164" fontId="9" fillId="0" borderId="1" xfId="21" applyFont="1" applyFill="1" applyBorder="1" applyAlignment="1">
      <alignment vertical="center"/>
      <protection/>
    </xf>
    <xf numFmtId="164" fontId="9" fillId="0" borderId="1" xfId="21" applyFont="1" applyBorder="1" applyAlignment="1">
      <alignment vertical="center"/>
      <protection/>
    </xf>
    <xf numFmtId="164" fontId="25" fillId="0" borderId="1" xfId="21" applyFont="1" applyBorder="1" applyAlignment="1">
      <alignment horizontal="center" vertical="center"/>
      <protection/>
    </xf>
    <xf numFmtId="164" fontId="9" fillId="0" borderId="4" xfId="21" applyFont="1" applyBorder="1" applyAlignment="1">
      <alignment horizontal="center" vertical="center"/>
      <protection/>
    </xf>
    <xf numFmtId="164" fontId="9" fillId="0" borderId="1" xfId="21" applyFont="1" applyFill="1" applyBorder="1" applyAlignment="1">
      <alignment horizontal="center" vertical="center"/>
      <protection/>
    </xf>
    <xf numFmtId="164" fontId="9" fillId="4" borderId="1" xfId="21" applyFont="1" applyFill="1" applyBorder="1" applyAlignment="1">
      <alignment horizontal="center" vertical="center"/>
      <protection/>
    </xf>
    <xf numFmtId="166" fontId="19" fillId="4" borderId="1" xfId="21" applyNumberFormat="1" applyFont="1" applyFill="1" applyBorder="1" applyAlignment="1">
      <alignment horizontal="center" vertical="center"/>
      <protection/>
    </xf>
    <xf numFmtId="166" fontId="9" fillId="0" borderId="1" xfId="21" applyNumberFormat="1" applyFont="1" applyFill="1" applyBorder="1" applyAlignment="1">
      <alignment horizontal="center" vertical="center"/>
      <protection/>
    </xf>
    <xf numFmtId="164" fontId="9" fillId="0" borderId="1" xfId="21" applyFont="1" applyBorder="1" applyAlignment="1">
      <alignment horizontal="center" vertical="center"/>
      <protection/>
    </xf>
    <xf numFmtId="165" fontId="9" fillId="0" borderId="1" xfId="21" applyNumberFormat="1" applyFont="1" applyBorder="1" applyAlignment="1">
      <alignment horizontal="center" vertical="center"/>
      <protection/>
    </xf>
    <xf numFmtId="164" fontId="0" fillId="10" borderId="1" xfId="0" applyFont="1" applyFill="1" applyBorder="1" applyAlignment="1">
      <alignment/>
    </xf>
    <xf numFmtId="164" fontId="1" fillId="0" borderId="0" xfId="21" applyFont="1" applyBorder="1" applyAlignment="1">
      <alignment horizontal="center" vertical="center"/>
      <protection/>
    </xf>
    <xf numFmtId="164" fontId="1" fillId="0" borderId="4" xfId="21" applyFont="1" applyBorder="1">
      <alignment/>
      <protection/>
    </xf>
    <xf numFmtId="164" fontId="10" fillId="0" borderId="1" xfId="21" applyFont="1" applyBorder="1" applyAlignment="1">
      <alignment horizontal="center" vertical="center"/>
      <protection/>
    </xf>
    <xf numFmtId="164" fontId="0" fillId="0" borderId="1" xfId="0" applyFont="1" applyBorder="1" applyAlignment="1">
      <alignment horizontal="center" wrapText="1"/>
    </xf>
    <xf numFmtId="164" fontId="0" fillId="0" borderId="0" xfId="0" applyAlignment="1">
      <alignment horizontal="center"/>
    </xf>
    <xf numFmtId="167" fontId="1" fillId="0" borderId="0" xfId="21" applyNumberFormat="1" applyAlignment="1">
      <alignment horizontal="center"/>
      <protection/>
    </xf>
    <xf numFmtId="165" fontId="1" fillId="0" borderId="0" xfId="21" applyNumberFormat="1" applyFont="1" applyFill="1" applyAlignment="1">
      <alignment horizontal="center"/>
      <protection/>
    </xf>
    <xf numFmtId="164" fontId="3" fillId="0" borderId="0" xfId="21" applyFont="1" applyFill="1">
      <alignment/>
      <protection/>
    </xf>
    <xf numFmtId="164" fontId="3" fillId="0" borderId="0" xfId="21" applyFont="1" applyBorder="1">
      <alignment/>
      <protection/>
    </xf>
    <xf numFmtId="164" fontId="3" fillId="0" borderId="1" xfId="21" applyFont="1" applyBorder="1" applyAlignment="1">
      <alignment horizontal="center"/>
      <protection/>
    </xf>
    <xf numFmtId="164" fontId="3" fillId="0" borderId="0" xfId="21" applyFont="1" applyFill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5" fontId="3" fillId="0" borderId="0" xfId="21" applyNumberFormat="1" applyFont="1" applyAlignment="1">
      <alignment horizontal="center"/>
      <protection/>
    </xf>
    <xf numFmtId="165" fontId="3" fillId="0" borderId="0" xfId="21" applyNumberFormat="1" applyFont="1" applyFill="1" applyAlignment="1">
      <alignment horizontal="center"/>
      <protection/>
    </xf>
    <xf numFmtId="164" fontId="5" fillId="0" borderId="2" xfId="21" applyFont="1" applyBorder="1" applyAlignment="1">
      <alignment horizontal="right"/>
      <protection/>
    </xf>
    <xf numFmtId="164" fontId="5" fillId="0" borderId="2" xfId="21" applyFont="1" applyFill="1" applyBorder="1" applyAlignment="1">
      <alignment horizontal="right"/>
      <protection/>
    </xf>
    <xf numFmtId="164" fontId="5" fillId="0" borderId="2" xfId="21" applyFont="1" applyBorder="1" applyAlignment="1">
      <alignment horizontal="center" vertical="center"/>
      <protection/>
    </xf>
    <xf numFmtId="164" fontId="5" fillId="0" borderId="3" xfId="21" applyFont="1" applyFill="1" applyBorder="1" applyAlignment="1">
      <alignment horizontal="center"/>
      <protection/>
    </xf>
    <xf numFmtId="164" fontId="5" fillId="0" borderId="1" xfId="21" applyFont="1" applyBorder="1" applyAlignment="1">
      <alignment horizontal="center"/>
      <protection/>
    </xf>
    <xf numFmtId="164" fontId="5" fillId="0" borderId="0" xfId="21" applyFont="1" applyFill="1" applyAlignment="1">
      <alignment horizontal="right"/>
      <protection/>
    </xf>
    <xf numFmtId="164" fontId="2" fillId="0" borderId="1" xfId="21" applyFont="1" applyFill="1" applyBorder="1" applyAlignment="1">
      <alignment horizontal="center" vertical="center" wrapText="1"/>
      <protection/>
    </xf>
    <xf numFmtId="164" fontId="2" fillId="11" borderId="1" xfId="21" applyFont="1" applyFill="1" applyBorder="1" applyAlignment="1">
      <alignment horizontal="center" vertical="center" wrapText="1"/>
      <protection/>
    </xf>
    <xf numFmtId="165" fontId="2" fillId="12" borderId="1" xfId="21" applyNumberFormat="1" applyFont="1" applyFill="1" applyBorder="1" applyAlignment="1">
      <alignment horizontal="center" vertical="top" wrapText="1"/>
      <protection/>
    </xf>
    <xf numFmtId="165" fontId="5" fillId="0" borderId="0" xfId="21" applyNumberFormat="1" applyFont="1" applyFill="1" applyAlignment="1">
      <alignment horizontal="center"/>
      <protection/>
    </xf>
    <xf numFmtId="164" fontId="2" fillId="0" borderId="4" xfId="2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 horizontal="center" vertical="center"/>
      <protection/>
    </xf>
    <xf numFmtId="164" fontId="2" fillId="0" borderId="1" xfId="21" applyFont="1" applyFill="1" applyBorder="1" applyAlignment="1">
      <alignment vertical="center"/>
      <protection/>
    </xf>
    <xf numFmtId="164" fontId="2" fillId="12" borderId="1" xfId="21" applyFont="1" applyFill="1" applyBorder="1" applyAlignment="1">
      <alignment vertical="center"/>
      <protection/>
    </xf>
    <xf numFmtId="164" fontId="2" fillId="0" borderId="4" xfId="21" applyFont="1" applyBorder="1" applyAlignment="1">
      <alignment horizontal="center" vertical="center"/>
      <protection/>
    </xf>
    <xf numFmtId="164" fontId="2" fillId="12" borderId="1" xfId="21" applyFont="1" applyFill="1" applyBorder="1" applyAlignment="1">
      <alignment horizontal="center" vertical="center"/>
      <protection/>
    </xf>
    <xf numFmtId="165" fontId="2" fillId="0" borderId="1" xfId="21" applyNumberFormat="1" applyFont="1" applyFill="1" applyBorder="1" applyAlignment="1">
      <alignment horizontal="center" vertical="center"/>
      <protection/>
    </xf>
    <xf numFmtId="164" fontId="0" fillId="0" borderId="0" xfId="0" applyAlignment="1">
      <alignment vertical="center"/>
    </xf>
    <xf numFmtId="164" fontId="2" fillId="0" borderId="4" xfId="21" applyFont="1" applyFill="1" applyBorder="1" applyAlignment="1">
      <alignment horizontal="center" vertical="center"/>
      <protection/>
    </xf>
    <xf numFmtId="164" fontId="2" fillId="11" borderId="1" xfId="21" applyFont="1" applyFill="1" applyBorder="1" applyAlignment="1">
      <alignment horizontal="center" vertical="center"/>
      <protection/>
    </xf>
    <xf numFmtId="164" fontId="1" fillId="0" borderId="1" xfId="21" applyBorder="1" applyAlignment="1">
      <alignment horizontal="center" vertical="center"/>
      <protection/>
    </xf>
    <xf numFmtId="164" fontId="1" fillId="11" borderId="1" xfId="21" applyFont="1" applyFill="1" applyBorder="1" applyAlignment="1">
      <alignment horizontal="center" vertical="center"/>
      <protection/>
    </xf>
    <xf numFmtId="165" fontId="1" fillId="11" borderId="1" xfId="21" applyNumberFormat="1" applyFont="1" applyFill="1" applyBorder="1" applyAlignment="1">
      <alignment horizontal="center" vertical="center"/>
      <protection/>
    </xf>
    <xf numFmtId="164" fontId="1" fillId="12" borderId="1" xfId="21" applyFont="1" applyFill="1" applyBorder="1" applyAlignment="1">
      <alignment vertical="center"/>
      <protection/>
    </xf>
    <xf numFmtId="164" fontId="2" fillId="0" borderId="1" xfId="21" applyFont="1" applyBorder="1" applyAlignment="1">
      <alignment vertical="center"/>
      <protection/>
    </xf>
    <xf numFmtId="164" fontId="13" fillId="0" borderId="1" xfId="21" applyFont="1" applyBorder="1" applyAlignment="1">
      <alignment vertical="center"/>
      <protection/>
    </xf>
    <xf numFmtId="164" fontId="26" fillId="0" borderId="1" xfId="21" applyFont="1" applyBorder="1" applyAlignment="1">
      <alignment horizontal="center" vertical="center"/>
      <protection/>
    </xf>
    <xf numFmtId="164" fontId="13" fillId="0" borderId="1" xfId="21" applyFont="1" applyFill="1" applyBorder="1" applyAlignment="1">
      <alignment horizontal="center" vertical="center"/>
      <protection/>
    </xf>
    <xf numFmtId="164" fontId="26" fillId="0" borderId="1" xfId="21" applyFont="1" applyFill="1" applyBorder="1" applyAlignment="1">
      <alignment horizontal="center" vertical="center"/>
      <protection/>
    </xf>
    <xf numFmtId="164" fontId="27" fillId="0" borderId="1" xfId="21" applyFont="1" applyBorder="1" applyAlignment="1">
      <alignment horizontal="center" vertical="center"/>
      <protection/>
    </xf>
    <xf numFmtId="164" fontId="1" fillId="0" borderId="0" xfId="21" applyFont="1" applyBorder="1" applyAlignment="1">
      <alignment vertical="center"/>
      <protection/>
    </xf>
    <xf numFmtId="164" fontId="13" fillId="0" borderId="1" xfId="21" applyFont="1" applyFill="1" applyBorder="1" applyAlignment="1">
      <alignment vertical="center"/>
      <protection/>
    </xf>
    <xf numFmtId="164" fontId="3" fillId="0" borderId="6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1" xfId="21" applyFont="1" applyFill="1" applyBorder="1">
      <alignment/>
      <protection/>
    </xf>
    <xf numFmtId="164" fontId="2" fillId="11" borderId="4" xfId="21" applyFont="1" applyFill="1" applyBorder="1" applyAlignment="1">
      <alignment horizontal="center" vertical="center"/>
      <protection/>
    </xf>
    <xf numFmtId="164" fontId="2" fillId="11" borderId="1" xfId="21" applyFont="1" applyFill="1" applyBorder="1" applyAlignment="1">
      <alignment horizontal="center"/>
      <protection/>
    </xf>
    <xf numFmtId="164" fontId="1" fillId="11" borderId="1" xfId="21" applyFont="1" applyFill="1" applyBorder="1" applyAlignment="1">
      <alignment horizontal="center" vertical="center" wrapText="1"/>
      <protection/>
    </xf>
    <xf numFmtId="164" fontId="13" fillId="0" borderId="1" xfId="21" applyFont="1" applyBorder="1" applyAlignment="1">
      <alignment horizontal="center" vertical="center"/>
      <protection/>
    </xf>
    <xf numFmtId="164" fontId="27" fillId="0" borderId="1" xfId="21" applyFont="1" applyFill="1" applyBorder="1" applyAlignment="1">
      <alignment horizontal="center" vertical="center"/>
      <protection/>
    </xf>
    <xf numFmtId="164" fontId="1" fillId="11" borderId="4" xfId="21" applyFont="1" applyFill="1" applyBorder="1" applyAlignment="1">
      <alignment horizontal="center" vertical="center"/>
      <protection/>
    </xf>
    <xf numFmtId="164" fontId="18" fillId="0" borderId="9" xfId="21" applyFont="1" applyBorder="1" applyAlignment="1">
      <alignment vertical="center"/>
      <protection/>
    </xf>
    <xf numFmtId="164" fontId="27" fillId="12" borderId="1" xfId="21" applyFont="1" applyFill="1" applyBorder="1" applyAlignment="1">
      <alignment horizontal="center" vertical="center"/>
      <protection/>
    </xf>
    <xf numFmtId="164" fontId="1" fillId="0" borderId="9" xfId="21" applyBorder="1" applyAlignment="1">
      <alignment vertical="center"/>
      <protection/>
    </xf>
    <xf numFmtId="164" fontId="11" fillId="0" borderId="1" xfId="21" applyFont="1" applyFill="1" applyBorder="1" applyAlignment="1">
      <alignment horizontal="center"/>
      <protection/>
    </xf>
    <xf numFmtId="164" fontId="13" fillId="0" borderId="1" xfId="21" applyFont="1" applyFill="1" applyBorder="1" applyAlignment="1">
      <alignment horizontal="center"/>
      <protection/>
    </xf>
    <xf numFmtId="165" fontId="1" fillId="0" borderId="1" xfId="21" applyNumberFormat="1" applyFont="1" applyBorder="1" applyAlignment="1">
      <alignment horizontal="center"/>
      <protection/>
    </xf>
    <xf numFmtId="164" fontId="1" fillId="0" borderId="1" xfId="21" applyFill="1" applyBorder="1">
      <alignment/>
      <protection/>
    </xf>
    <xf numFmtId="164" fontId="2" fillId="12" borderId="1" xfId="21" applyFont="1" applyFill="1" applyBorder="1" applyAlignment="1">
      <alignment horizontal="center"/>
      <protection/>
    </xf>
    <xf numFmtId="164" fontId="1" fillId="0" borderId="0" xfId="21" applyFont="1">
      <alignment/>
      <protection/>
    </xf>
    <xf numFmtId="164" fontId="28" fillId="0" borderId="0" xfId="0" applyFont="1" applyAlignment="1">
      <alignment/>
    </xf>
    <xf numFmtId="164" fontId="28" fillId="0" borderId="0" xfId="0" applyNumberFormat="1" applyFont="1" applyAlignment="1">
      <alignment horizontal="center"/>
    </xf>
    <xf numFmtId="164" fontId="1" fillId="0" borderId="0" xfId="21" applyFont="1" applyAlignment="1">
      <alignment horizontal="center" vertical="center"/>
      <protection/>
    </xf>
    <xf numFmtId="164" fontId="1" fillId="0" borderId="0" xfId="21" applyFont="1" applyBorder="1">
      <alignment/>
      <protection/>
    </xf>
    <xf numFmtId="164" fontId="1" fillId="0" borderId="0" xfId="21" applyFont="1" applyFill="1" applyBorder="1" applyAlignment="1">
      <alignment horizontal="center"/>
      <protection/>
    </xf>
    <xf numFmtId="164" fontId="1" fillId="0" borderId="0" xfId="21" applyFont="1" applyBorder="1" applyAlignment="1">
      <alignment horizontal="center"/>
      <protection/>
    </xf>
    <xf numFmtId="165" fontId="1" fillId="0" borderId="0" xfId="21" applyNumberFormat="1" applyFont="1" applyBorder="1" applyAlignment="1">
      <alignment horizontal="center"/>
      <protection/>
    </xf>
    <xf numFmtId="165" fontId="1" fillId="0" borderId="0" xfId="21" applyNumberFormat="1" applyFont="1" applyFill="1" applyBorder="1" applyAlignment="1">
      <alignment horizontal="center"/>
      <protection/>
    </xf>
    <xf numFmtId="164" fontId="0" fillId="0" borderId="0" xfId="0" applyAlignment="1">
      <alignment horizontal="center" vertical="center"/>
    </xf>
    <xf numFmtId="164" fontId="1" fillId="0" borderId="0" xfId="21" applyBorder="1" applyAlignment="1">
      <alignment vertical="center"/>
      <protection/>
    </xf>
    <xf numFmtId="164" fontId="1" fillId="0" borderId="6" xfId="21" applyBorder="1">
      <alignment/>
      <protection/>
    </xf>
    <xf numFmtId="164" fontId="1" fillId="0" borderId="10" xfId="21" applyBorder="1" applyAlignment="1">
      <alignment horizontal="center"/>
      <protection/>
    </xf>
    <xf numFmtId="164" fontId="1" fillId="0" borderId="1" xfId="21" applyBorder="1" applyAlignment="1">
      <alignment horizontal="center"/>
      <protection/>
    </xf>
    <xf numFmtId="164" fontId="1" fillId="0" borderId="11" xfId="21" applyBorder="1" applyAlignment="1">
      <alignment horizontal="center"/>
      <protection/>
    </xf>
    <xf numFmtId="164" fontId="1" fillId="0" borderId="4" xfId="21" applyBorder="1" applyAlignment="1">
      <alignment horizontal="center"/>
      <protection/>
    </xf>
    <xf numFmtId="164" fontId="1" fillId="0" borderId="11" xfId="21" applyBorder="1" applyAlignment="1">
      <alignment horizontal="center" vertical="center"/>
      <protection/>
    </xf>
    <xf numFmtId="164" fontId="0" fillId="0" borderId="12" xfId="0" applyBorder="1" applyAlignment="1">
      <alignment horizontal="center"/>
    </xf>
    <xf numFmtId="164" fontId="0" fillId="0" borderId="6" xfId="0" applyBorder="1" applyAlignment="1">
      <alignment/>
    </xf>
    <xf numFmtId="164" fontId="1" fillId="0" borderId="11" xfId="21" applyFont="1" applyFill="1" applyBorder="1" applyAlignment="1">
      <alignment horizontal="center" vertical="center"/>
      <protection/>
    </xf>
    <xf numFmtId="164" fontId="1" fillId="0" borderId="11" xfId="21" applyFont="1" applyBorder="1">
      <alignment/>
      <protection/>
    </xf>
    <xf numFmtId="164" fontId="1" fillId="13" borderId="0" xfId="21" applyFill="1" applyBorder="1" applyAlignment="1">
      <alignment horizontal="center"/>
      <protection/>
    </xf>
    <xf numFmtId="164" fontId="1" fillId="13" borderId="7" xfId="21" applyFill="1" applyBorder="1" applyAlignment="1">
      <alignment horizontal="center"/>
      <protection/>
    </xf>
    <xf numFmtId="164" fontId="1" fillId="13" borderId="6" xfId="21" applyFill="1" applyBorder="1" applyAlignment="1">
      <alignment horizontal="center"/>
      <protection/>
    </xf>
    <xf numFmtId="164" fontId="1" fillId="13" borderId="9" xfId="21" applyFill="1" applyBorder="1" applyAlignment="1">
      <alignment horizontal="center"/>
      <protection/>
    </xf>
    <xf numFmtId="164" fontId="1" fillId="0" borderId="12" xfId="21" applyBorder="1" applyAlignment="1">
      <alignment horizontal="center"/>
      <protection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1" fillId="13" borderId="10" xfId="21" applyFill="1" applyBorder="1" applyAlignment="1">
      <alignment horizontal="center"/>
      <protection/>
    </xf>
    <xf numFmtId="164" fontId="1" fillId="13" borderId="1" xfId="21" applyFill="1" applyBorder="1" applyAlignment="1">
      <alignment horizontal="center"/>
      <protection/>
    </xf>
    <xf numFmtId="164" fontId="1" fillId="13" borderId="11" xfId="21" applyFill="1" applyBorder="1" applyAlignment="1">
      <alignment horizontal="center"/>
      <protection/>
    </xf>
    <xf numFmtId="164" fontId="1" fillId="13" borderId="4" xfId="21" applyFill="1" applyBorder="1" applyAlignment="1">
      <alignment horizontal="center"/>
      <protection/>
    </xf>
    <xf numFmtId="164" fontId="0" fillId="0" borderId="10" xfId="0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1" fillId="0" borderId="8" xfId="21" applyBorder="1" applyAlignment="1">
      <alignment horizontal="center"/>
      <protection/>
    </xf>
    <xf numFmtId="164" fontId="0" fillId="0" borderId="5" xfId="0" applyBorder="1" applyAlignment="1">
      <alignment horizontal="center" vertical="center"/>
    </xf>
    <xf numFmtId="164" fontId="0" fillId="0" borderId="13" xfId="0" applyBorder="1" applyAlignment="1">
      <alignment horizontal="center"/>
    </xf>
    <xf numFmtId="164" fontId="1" fillId="13" borderId="1" xfId="21" applyFont="1" applyFill="1" applyBorder="1" applyAlignment="1">
      <alignment horizontal="center"/>
      <protection/>
    </xf>
    <xf numFmtId="164" fontId="1" fillId="13" borderId="1" xfId="21" applyFill="1" applyBorder="1">
      <alignment/>
      <protection/>
    </xf>
    <xf numFmtId="164" fontId="1" fillId="13" borderId="8" xfId="21" applyFill="1" applyBorder="1" applyAlignment="1">
      <alignment horizontal="center"/>
      <protection/>
    </xf>
    <xf numFmtId="164" fontId="1" fillId="13" borderId="12" xfId="21" applyFill="1" applyBorder="1" applyAlignment="1">
      <alignment horizontal="center"/>
      <protection/>
    </xf>
    <xf numFmtId="164" fontId="1" fillId="13" borderId="14" xfId="21" applyFill="1" applyBorder="1" applyAlignment="1">
      <alignment horizontal="center"/>
      <protection/>
    </xf>
    <xf numFmtId="164" fontId="1" fillId="13" borderId="0" xfId="21" applyFill="1" applyBorder="1">
      <alignment/>
      <protection/>
    </xf>
    <xf numFmtId="164" fontId="0" fillId="13" borderId="13" xfId="0" applyFill="1" applyBorder="1" applyAlignment="1">
      <alignment horizontal="center" vertical="center"/>
    </xf>
    <xf numFmtId="164" fontId="1" fillId="13" borderId="4" xfId="21" applyFill="1" applyBorder="1">
      <alignment/>
      <protection/>
    </xf>
    <xf numFmtId="164" fontId="0" fillId="13" borderId="10" xfId="0" applyFill="1" applyBorder="1" applyAlignment="1">
      <alignment horizontal="center" vertical="center"/>
    </xf>
    <xf numFmtId="164" fontId="1" fillId="13" borderId="3" xfId="21" applyFill="1" applyBorder="1" applyAlignment="1">
      <alignment horizontal="center"/>
      <protection/>
    </xf>
    <xf numFmtId="164" fontId="0" fillId="13" borderId="0" xfId="0" applyFill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1" fillId="0" borderId="11" xfId="21" applyFont="1" applyBorder="1" applyAlignment="1">
      <alignment horizontal="center" vertical="center"/>
      <protection/>
    </xf>
    <xf numFmtId="164" fontId="0" fillId="13" borderId="8" xfId="0" applyFill="1" applyBorder="1" applyAlignment="1">
      <alignment horizontal="center"/>
    </xf>
    <xf numFmtId="164" fontId="0" fillId="13" borderId="1" xfId="0" applyFill="1" applyBorder="1" applyAlignment="1">
      <alignment horizontal="center"/>
    </xf>
    <xf numFmtId="164" fontId="1" fillId="0" borderId="4" xfId="21" applyFont="1" applyBorder="1" applyAlignment="1">
      <alignment horizontal="center"/>
      <protection/>
    </xf>
    <xf numFmtId="164" fontId="1" fillId="0" borderId="3" xfId="21" applyFont="1" applyFill="1" applyBorder="1" applyAlignment="1">
      <alignment horizontal="center" vertical="center"/>
      <protection/>
    </xf>
    <xf numFmtId="164" fontId="1" fillId="0" borderId="1" xfId="21" applyFill="1" applyBorder="1" applyAlignment="1">
      <alignment horizontal="center"/>
      <protection/>
    </xf>
    <xf numFmtId="164" fontId="1" fillId="0" borderId="6" xfId="21" applyFont="1" applyBorder="1" applyAlignment="1">
      <alignment horizontal="center" vertical="center"/>
      <protection/>
    </xf>
    <xf numFmtId="164" fontId="1" fillId="13" borderId="7" xfId="21" applyFont="1" applyFill="1" applyBorder="1" applyAlignment="1">
      <alignment horizontal="center"/>
      <protection/>
    </xf>
    <xf numFmtId="164" fontId="1" fillId="13" borderId="9" xfId="21" applyFont="1" applyFill="1" applyBorder="1" applyAlignment="1">
      <alignment horizontal="center"/>
      <protection/>
    </xf>
    <xf numFmtId="164" fontId="0" fillId="0" borderId="1" xfId="0" applyFill="1" applyBorder="1" applyAlignment="1">
      <alignment horizontal="center"/>
    </xf>
    <xf numFmtId="164" fontId="1" fillId="13" borderId="4" xfId="21" applyFont="1" applyFill="1" applyBorder="1" applyAlignment="1">
      <alignment horizontal="center"/>
      <protection/>
    </xf>
    <xf numFmtId="164" fontId="1" fillId="13" borderId="12" xfId="21" applyFont="1" applyFill="1" applyBorder="1" applyAlignment="1">
      <alignment horizontal="center"/>
      <protection/>
    </xf>
    <xf numFmtId="164" fontId="1" fillId="13" borderId="0" xfId="21" applyFont="1" applyFill="1" applyBorder="1" applyAlignment="1">
      <alignment horizontal="center"/>
      <protection/>
    </xf>
    <xf numFmtId="164" fontId="1" fillId="13" borderId="10" xfId="21" applyFont="1" applyFill="1" applyBorder="1" applyAlignment="1">
      <alignment horizontal="center"/>
      <protection/>
    </xf>
    <xf numFmtId="164" fontId="1" fillId="13" borderId="11" xfId="21" applyFont="1" applyFill="1" applyBorder="1" applyAlignment="1">
      <alignment horizontal="center"/>
      <protection/>
    </xf>
    <xf numFmtId="164" fontId="2" fillId="0" borderId="10" xfId="21" applyFont="1" applyFill="1" applyBorder="1" applyAlignment="1">
      <alignment horizontal="center"/>
      <protection/>
    </xf>
    <xf numFmtId="164" fontId="1" fillId="0" borderId="10" xfId="21" applyBorder="1" applyAlignment="1">
      <alignment vertical="center"/>
      <protection/>
    </xf>
    <xf numFmtId="164" fontId="0" fillId="0" borderId="5" xfId="0" applyBorder="1" applyAlignment="1">
      <alignment/>
    </xf>
    <xf numFmtId="164" fontId="0" fillId="0" borderId="0" xfId="0" applyBorder="1" applyAlignment="1">
      <alignment horizontal="center" vertical="center"/>
    </xf>
    <xf numFmtId="164" fontId="1" fillId="0" borderId="14" xfId="21" applyFont="1" applyBorder="1">
      <alignment/>
      <protection/>
    </xf>
    <xf numFmtId="164" fontId="1" fillId="0" borderId="14" xfId="21" applyBorder="1" applyAlignment="1">
      <alignment horizontal="center"/>
      <protection/>
    </xf>
    <xf numFmtId="164" fontId="1" fillId="0" borderId="0" xfId="21" applyFill="1" applyBorder="1">
      <alignment/>
      <protection/>
    </xf>
    <xf numFmtId="164" fontId="1" fillId="0" borderId="0" xfId="21" applyBorder="1">
      <alignment/>
      <protection/>
    </xf>
    <xf numFmtId="164" fontId="1" fillId="0" borderId="7" xfId="21" applyFont="1" applyFill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" fillId="0" borderId="11" xfId="21" applyFont="1" applyBorder="1" applyAlignment="1">
      <alignment horizontal="center"/>
      <protection/>
    </xf>
    <xf numFmtId="164" fontId="1" fillId="0" borderId="9" xfId="21" applyFill="1" applyBorder="1" applyAlignment="1">
      <alignment horizontal="center"/>
      <protection/>
    </xf>
    <xf numFmtId="164" fontId="1" fillId="0" borderId="0" xfId="21" applyFill="1" applyBorder="1" applyAlignment="1">
      <alignment vertical="center"/>
      <protection/>
    </xf>
    <xf numFmtId="164" fontId="1" fillId="0" borderId="0" xfId="21" applyFill="1" applyBorder="1" applyAlignment="1">
      <alignment horizontal="center" vertical="center"/>
      <protection/>
    </xf>
    <xf numFmtId="164" fontId="29" fillId="0" borderId="0" xfId="21" applyFont="1" applyAlignment="1">
      <alignment vertical="center"/>
      <protection/>
    </xf>
    <xf numFmtId="164" fontId="30" fillId="0" borderId="0" xfId="0" applyFont="1" applyBorder="1" applyAlignment="1">
      <alignment horizontal="center" vertical="center"/>
    </xf>
    <xf numFmtId="164" fontId="1" fillId="0" borderId="0" xfId="21" applyFont="1" applyFill="1" applyBorder="1" applyAlignment="1">
      <alignment vertical="center"/>
      <protection/>
    </xf>
    <xf numFmtId="164" fontId="1" fillId="0" borderId="0" xfId="21" applyFont="1" applyAlignment="1">
      <alignment horizontal="right"/>
      <protection/>
    </xf>
    <xf numFmtId="164" fontId="31" fillId="0" borderId="0" xfId="21" applyFont="1" applyFill="1" applyBorder="1" applyAlignment="1">
      <alignment vertical="center"/>
      <protection/>
    </xf>
    <xf numFmtId="164" fontId="32" fillId="0" borderId="0" xfId="21" applyFont="1" applyFill="1" applyBorder="1" applyAlignment="1">
      <alignment vertical="center"/>
      <protection/>
    </xf>
    <xf numFmtId="164" fontId="30" fillId="14" borderId="0" xfId="0" applyFont="1" applyFill="1" applyBorder="1" applyAlignment="1">
      <alignment horizontal="center" vertical="center"/>
    </xf>
    <xf numFmtId="164" fontId="1" fillId="14" borderId="0" xfId="21" applyFont="1" applyFill="1" applyBorder="1" applyAlignment="1">
      <alignment horizontal="center" vertical="center"/>
      <protection/>
    </xf>
    <xf numFmtId="164" fontId="1" fillId="0" borderId="0" xfId="21" applyFill="1" applyAlignment="1">
      <alignment horizontal="center" vertical="center"/>
      <protection/>
    </xf>
    <xf numFmtId="164" fontId="1" fillId="14" borderId="0" xfId="21" applyFont="1" applyFill="1" applyAlignment="1">
      <alignment horizontal="center" vertical="center"/>
      <protection/>
    </xf>
    <xf numFmtId="164" fontId="1" fillId="15" borderId="0" xfId="21" applyFont="1" applyFill="1" applyBorder="1" applyAlignment="1">
      <alignment vertical="center"/>
      <protection/>
    </xf>
    <xf numFmtId="164" fontId="1" fillId="15" borderId="0" xfId="21" applyFill="1">
      <alignment/>
      <protection/>
    </xf>
    <xf numFmtId="164" fontId="1" fillId="15" borderId="0" xfId="21" applyFill="1" applyAlignment="1">
      <alignment horizontal="center" vertical="center"/>
      <protection/>
    </xf>
    <xf numFmtId="164" fontId="2" fillId="15" borderId="0" xfId="21" applyFont="1" applyFill="1" applyAlignment="1">
      <alignment horizontal="center" vertical="center"/>
      <protection/>
    </xf>
    <xf numFmtId="164" fontId="1" fillId="14" borderId="0" xfId="21" applyFont="1" applyFill="1" applyBorder="1" applyAlignment="1">
      <alignment vertical="center"/>
      <protection/>
    </xf>
    <xf numFmtId="164" fontId="1" fillId="14" borderId="0" xfId="21" applyFill="1">
      <alignment/>
      <protection/>
    </xf>
    <xf numFmtId="164" fontId="1" fillId="14" borderId="0" xfId="21" applyFill="1" applyAlignment="1">
      <alignment horizontal="center" vertical="center"/>
      <protection/>
    </xf>
    <xf numFmtId="164" fontId="2" fillId="14" borderId="0" xfId="21" applyFont="1" applyFill="1" applyAlignment="1">
      <alignment horizontal="center" vertical="center"/>
      <protection/>
    </xf>
    <xf numFmtId="164" fontId="2" fillId="14" borderId="0" xfId="21" applyFont="1" applyFill="1">
      <alignment/>
      <protection/>
    </xf>
    <xf numFmtId="164" fontId="2" fillId="0" borderId="0" xfId="21" applyFont="1" applyFill="1" applyAlignment="1">
      <alignment horizontal="center" vertical="center"/>
      <protection/>
    </xf>
    <xf numFmtId="164" fontId="2" fillId="15" borderId="5" xfId="21" applyFont="1" applyFill="1" applyBorder="1" applyAlignment="1">
      <alignment horizontal="center" vertical="center"/>
      <protection/>
    </xf>
    <xf numFmtId="164" fontId="1" fillId="15" borderId="5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75"/>
          <c:y val="0.25975"/>
          <c:w val="0.3965"/>
          <c:h val="0.4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4F81B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4F81B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elete val="1"/>
          </c:dLbls>
          <c:cat>
            <c:numRef>
              <c:f>'Nombre participants'!$B$249:$B$271</c:f>
              <c:numCache/>
            </c:numRef>
          </c:cat>
          <c:val>
            <c:numRef>
              <c:f>'Nombre participants'!$M$249:$M$271</c:f>
              <c:numCache/>
            </c:numRef>
          </c:val>
        </c:ser>
        <c:firstSliceAng val="228"/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281</xdr:row>
      <xdr:rowOff>133350</xdr:rowOff>
    </xdr:from>
    <xdr:to>
      <xdr:col>14</xdr:col>
      <xdr:colOff>28575</xdr:colOff>
      <xdr:row>336</xdr:row>
      <xdr:rowOff>161925</xdr:rowOff>
    </xdr:to>
    <xdr:graphicFrame>
      <xdr:nvGraphicFramePr>
        <xdr:cNvPr id="1" name="Chart 1"/>
        <xdr:cNvGraphicFramePr/>
      </xdr:nvGraphicFramePr>
      <xdr:xfrm>
        <a:off x="600075" y="52406550"/>
        <a:ext cx="9744075" cy="1050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238"/>
  <sheetViews>
    <sheetView tabSelected="1" zoomScale="72" zoomScaleNormal="72" workbookViewId="0" topLeftCell="A1">
      <selection activeCell="A1" sqref="A1"/>
    </sheetView>
  </sheetViews>
  <sheetFormatPr defaultColWidth="10.28125" defaultRowHeight="15"/>
  <cols>
    <col min="1" max="1" width="10.7109375" style="1" hidden="1" customWidth="1"/>
    <col min="2" max="2" width="4.57421875" style="2" customWidth="1"/>
    <col min="3" max="3" width="25.00390625" style="1" customWidth="1"/>
    <col min="4" max="4" width="10.7109375" style="1" hidden="1" customWidth="1"/>
    <col min="5" max="5" width="10.421875" style="3" customWidth="1"/>
    <col min="6" max="6" width="22.7109375" style="4" customWidth="1"/>
    <col min="7" max="7" width="5.28125" style="5" customWidth="1"/>
    <col min="8" max="8" width="5.421875" style="6" customWidth="1"/>
    <col min="9" max="9" width="7.57421875" style="7" customWidth="1"/>
    <col min="10" max="10" width="7.57421875" style="8" customWidth="1"/>
    <col min="11" max="11" width="7.57421875" style="7" customWidth="1"/>
    <col min="12" max="12" width="7.57421875" style="8" customWidth="1"/>
    <col min="13" max="13" width="7.57421875" style="7" customWidth="1"/>
    <col min="14" max="14" width="7.57421875" style="8" customWidth="1"/>
    <col min="15" max="15" width="7.57421875" style="9" customWidth="1"/>
    <col min="16" max="16" width="7.57421875" style="10" customWidth="1"/>
    <col min="17" max="17" width="10.7109375" style="7" hidden="1" customWidth="1"/>
    <col min="18" max="18" width="10.7109375" style="8" hidden="1" customWidth="1"/>
    <col min="19" max="19" width="7.57421875" style="7" customWidth="1"/>
    <col min="20" max="20" width="7.57421875" style="8" customWidth="1"/>
    <col min="21" max="22" width="7.57421875" style="10" customWidth="1"/>
    <col min="23" max="23" width="7.57421875" style="9" customWidth="1"/>
    <col min="24" max="24" width="7.57421875" style="10" customWidth="1"/>
    <col min="25" max="25" width="7.57421875" style="7" customWidth="1"/>
    <col min="26" max="26" width="7.57421875" style="8" customWidth="1"/>
    <col min="27" max="27" width="7.57421875" style="7" customWidth="1"/>
    <col min="28" max="28" width="7.57421875" style="8" customWidth="1"/>
    <col min="29" max="29" width="8.140625" style="9" customWidth="1"/>
    <col min="30" max="30" width="12.28125" style="7" customWidth="1"/>
    <col min="31" max="31" width="12.28125" style="11" customWidth="1"/>
    <col min="32" max="32" width="10.7109375" style="0" customWidth="1"/>
    <col min="33" max="33" width="11.28125" style="12" customWidth="1"/>
    <col min="34" max="251" width="11.28125" style="1" customWidth="1"/>
    <col min="252" max="16384" width="11.28125" style="0" customWidth="1"/>
  </cols>
  <sheetData>
    <row r="1" spans="2:33" s="13" customFormat="1" ht="24">
      <c r="B1" s="14"/>
      <c r="C1" s="15" t="s">
        <v>0</v>
      </c>
      <c r="D1" s="16"/>
      <c r="E1" s="17"/>
      <c r="F1" s="16"/>
      <c r="G1" s="18"/>
      <c r="H1" s="16"/>
      <c r="I1" s="19" t="s">
        <v>1</v>
      </c>
      <c r="J1" s="19"/>
      <c r="K1" s="19" t="s">
        <v>2</v>
      </c>
      <c r="L1" s="19"/>
      <c r="M1" s="19" t="s">
        <v>3</v>
      </c>
      <c r="N1" s="19"/>
      <c r="O1" s="19" t="s">
        <v>4</v>
      </c>
      <c r="P1" s="19"/>
      <c r="Q1" s="19" t="s">
        <v>5</v>
      </c>
      <c r="R1" s="19"/>
      <c r="S1" s="19" t="s">
        <v>6</v>
      </c>
      <c r="T1" s="19"/>
      <c r="U1" s="19" t="s">
        <v>7</v>
      </c>
      <c r="V1" s="19"/>
      <c r="W1" s="19" t="s">
        <v>8</v>
      </c>
      <c r="X1" s="19"/>
      <c r="Y1" s="19" t="s">
        <v>9</v>
      </c>
      <c r="Z1" s="19"/>
      <c r="AA1" s="19" t="s">
        <v>10</v>
      </c>
      <c r="AB1" s="19"/>
      <c r="AC1" s="20"/>
      <c r="AD1" s="20"/>
      <c r="AE1" s="21"/>
      <c r="AF1" s="16"/>
      <c r="AG1" s="22"/>
    </row>
    <row r="2" spans="2:33" s="23" customFormat="1" ht="12.75" customHeight="1">
      <c r="B2" s="24"/>
      <c r="C2" s="25"/>
      <c r="D2" s="25"/>
      <c r="E2" s="26"/>
      <c r="F2" s="25"/>
      <c r="G2" s="27"/>
      <c r="H2" s="28"/>
      <c r="I2" s="29" t="s">
        <v>11</v>
      </c>
      <c r="J2" s="29"/>
      <c r="K2" s="29" t="s">
        <v>12</v>
      </c>
      <c r="L2" s="29"/>
      <c r="M2" s="29" t="s">
        <v>13</v>
      </c>
      <c r="N2" s="29"/>
      <c r="O2" s="29" t="s">
        <v>14</v>
      </c>
      <c r="P2" s="29"/>
      <c r="Q2" s="29" t="s">
        <v>15</v>
      </c>
      <c r="R2" s="29"/>
      <c r="S2" s="29" t="s">
        <v>16</v>
      </c>
      <c r="T2" s="29"/>
      <c r="U2" s="29" t="s">
        <v>17</v>
      </c>
      <c r="V2" s="29"/>
      <c r="W2" s="29" t="s">
        <v>18</v>
      </c>
      <c r="X2" s="29"/>
      <c r="Y2" s="29" t="s">
        <v>19</v>
      </c>
      <c r="Z2" s="29"/>
      <c r="AA2" s="29" t="s">
        <v>12</v>
      </c>
      <c r="AB2" s="29"/>
      <c r="AC2" s="30"/>
      <c r="AD2" s="30"/>
      <c r="AE2" s="31"/>
      <c r="AF2" s="30"/>
      <c r="AG2" s="32"/>
    </row>
    <row r="3" spans="3:32" ht="16.5">
      <c r="C3" s="33" t="s">
        <v>20</v>
      </c>
      <c r="D3" s="33" t="s">
        <v>21</v>
      </c>
      <c r="E3" s="34" t="s">
        <v>22</v>
      </c>
      <c r="F3" s="35" t="s">
        <v>23</v>
      </c>
      <c r="G3" s="36" t="s">
        <v>24</v>
      </c>
      <c r="H3" s="37" t="s">
        <v>25</v>
      </c>
      <c r="I3" s="38" t="s">
        <v>26</v>
      </c>
      <c r="J3" s="34" t="s">
        <v>27</v>
      </c>
      <c r="K3" s="38" t="s">
        <v>26</v>
      </c>
      <c r="L3" s="34" t="s">
        <v>27</v>
      </c>
      <c r="M3" s="38" t="s">
        <v>26</v>
      </c>
      <c r="N3" s="34" t="s">
        <v>27</v>
      </c>
      <c r="O3" s="39" t="s">
        <v>26</v>
      </c>
      <c r="P3" s="34" t="s">
        <v>27</v>
      </c>
      <c r="Q3" s="38" t="s">
        <v>26</v>
      </c>
      <c r="R3" s="34" t="s">
        <v>27</v>
      </c>
      <c r="S3" s="39" t="s">
        <v>26</v>
      </c>
      <c r="T3" s="34" t="s">
        <v>27</v>
      </c>
      <c r="U3" s="39" t="s">
        <v>26</v>
      </c>
      <c r="V3" s="34" t="s">
        <v>27</v>
      </c>
      <c r="W3" s="39" t="s">
        <v>26</v>
      </c>
      <c r="X3" s="34" t="s">
        <v>27</v>
      </c>
      <c r="Y3" s="38" t="s">
        <v>26</v>
      </c>
      <c r="Z3" s="34" t="s">
        <v>27</v>
      </c>
      <c r="AA3" s="38" t="s">
        <v>26</v>
      </c>
      <c r="AB3" s="34" t="s">
        <v>27</v>
      </c>
      <c r="AC3" s="40" t="s">
        <v>28</v>
      </c>
      <c r="AD3" s="40" t="s">
        <v>29</v>
      </c>
      <c r="AE3" s="41" t="s">
        <v>30</v>
      </c>
      <c r="AF3" s="41" t="s">
        <v>31</v>
      </c>
    </row>
    <row r="4" spans="1:34" s="53" customFormat="1" ht="15.75">
      <c r="A4" s="42"/>
      <c r="B4" s="43"/>
      <c r="C4" s="44" t="s">
        <v>32</v>
      </c>
      <c r="D4" s="44"/>
      <c r="E4" s="45">
        <v>262830</v>
      </c>
      <c r="F4" s="46" t="s">
        <v>33</v>
      </c>
      <c r="G4" s="47" t="s">
        <v>34</v>
      </c>
      <c r="H4" s="47" t="s">
        <v>35</v>
      </c>
      <c r="I4" s="47">
        <v>1</v>
      </c>
      <c r="J4" s="48">
        <f>LOOKUP(I4,Calcul!$L$20:$M$51)</f>
        <v>20</v>
      </c>
      <c r="K4" s="47"/>
      <c r="L4" s="48"/>
      <c r="M4" s="47"/>
      <c r="N4" s="48"/>
      <c r="O4" s="47"/>
      <c r="P4" s="48"/>
      <c r="Q4" s="47"/>
      <c r="R4" s="48"/>
      <c r="S4" s="47">
        <v>1</v>
      </c>
      <c r="T4" s="48">
        <f>LOOKUP(S4,Calcul!$L$20:$M$51)</f>
        <v>20</v>
      </c>
      <c r="U4" s="47">
        <v>1</v>
      </c>
      <c r="V4" s="48">
        <f>LOOKUP(U4,Calcul!$L$20:$M$51)</f>
        <v>20</v>
      </c>
      <c r="W4" s="47">
        <v>1</v>
      </c>
      <c r="X4" s="48">
        <f>LOOKUP(W4,Calcul!$L$20:$M$51)</f>
        <v>20</v>
      </c>
      <c r="Y4" s="47">
        <v>3</v>
      </c>
      <c r="Z4" s="48">
        <f>LOOKUP(Y4,Calcul!$L$20:$M$51)</f>
        <v>15</v>
      </c>
      <c r="AA4" s="47"/>
      <c r="AB4" s="49">
        <f>AVERAGE(J4,L4,N4,P4,T4,V4,X4,Z4)</f>
        <v>19</v>
      </c>
      <c r="AC4" s="50">
        <f aca="true" t="shared" si="0" ref="AC4:AC11">SUM(J4,L4,N4,P4,R4,T4,V4,X4,Z4,AB4)</f>
        <v>114</v>
      </c>
      <c r="AD4" s="45">
        <f aca="true" t="shared" si="1" ref="AD4:AD11">COUNTA(I4,K4,M4,S4,O4,Q4,U4,W4,Y4,AA4)</f>
        <v>5</v>
      </c>
      <c r="AE4" s="51">
        <f aca="true" t="shared" si="2" ref="AE4:AE11">AC4/AD4</f>
        <v>22.8</v>
      </c>
      <c r="AF4" s="51"/>
      <c r="AG4" s="52"/>
      <c r="AH4" s="42"/>
    </row>
    <row r="5" spans="2:256" s="54" customFormat="1" ht="15" customHeight="1">
      <c r="B5" s="43"/>
      <c r="C5" s="44" t="s">
        <v>36</v>
      </c>
      <c r="D5" s="44"/>
      <c r="E5" s="39">
        <v>140858</v>
      </c>
      <c r="F5" s="46" t="s">
        <v>37</v>
      </c>
      <c r="G5" s="47" t="s">
        <v>34</v>
      </c>
      <c r="H5" s="47" t="s">
        <v>35</v>
      </c>
      <c r="I5" s="47"/>
      <c r="J5" s="48"/>
      <c r="K5" s="47"/>
      <c r="L5" s="48"/>
      <c r="M5" s="47"/>
      <c r="N5" s="48"/>
      <c r="O5" s="47">
        <v>1</v>
      </c>
      <c r="P5" s="48">
        <f>LOOKUP(O5,Calcul!$L$20:$M$51)</f>
        <v>20</v>
      </c>
      <c r="Q5" s="47"/>
      <c r="R5" s="48"/>
      <c r="S5" s="47">
        <v>2</v>
      </c>
      <c r="T5" s="48">
        <f>LOOKUP(S5,Calcul!$L$20:$M$51)</f>
        <v>17</v>
      </c>
      <c r="U5" s="47">
        <v>2</v>
      </c>
      <c r="V5" s="48">
        <f>LOOKUP(U5,Calcul!$L$20:$M$51)</f>
        <v>17</v>
      </c>
      <c r="W5" s="47"/>
      <c r="X5" s="48"/>
      <c r="Y5" s="47">
        <v>2</v>
      </c>
      <c r="Z5" s="48">
        <f>LOOKUP(Y5,Calcul!$L$20:$M$51)</f>
        <v>17</v>
      </c>
      <c r="AA5" s="47">
        <v>1</v>
      </c>
      <c r="AB5" s="48">
        <f>LOOKUP(AA5,Calcul!$L$20:$M$51)</f>
        <v>20</v>
      </c>
      <c r="AC5" s="50">
        <f t="shared" si="0"/>
        <v>91</v>
      </c>
      <c r="AD5" s="45">
        <f t="shared" si="1"/>
        <v>5</v>
      </c>
      <c r="AE5" s="51">
        <f t="shared" si="2"/>
        <v>18.2</v>
      </c>
      <c r="AF5" s="51">
        <f aca="true" t="shared" si="3" ref="AF5:AF11">IF(ISNUMBER(AC4),AC4-AC5)</f>
        <v>23</v>
      </c>
      <c r="AG5" s="55"/>
      <c r="IR5" s="56"/>
      <c r="IS5" s="56"/>
      <c r="IT5" s="56"/>
      <c r="IU5" s="56"/>
      <c r="IV5" s="56"/>
    </row>
    <row r="6" spans="1:34" s="53" customFormat="1" ht="15" customHeight="1">
      <c r="A6" s="42"/>
      <c r="B6" s="43"/>
      <c r="C6" s="44" t="s">
        <v>38</v>
      </c>
      <c r="D6" s="44"/>
      <c r="E6" s="45">
        <v>70294</v>
      </c>
      <c r="F6" s="57" t="s">
        <v>39</v>
      </c>
      <c r="G6" s="45" t="s">
        <v>34</v>
      </c>
      <c r="H6" s="47" t="s">
        <v>35</v>
      </c>
      <c r="I6" s="47"/>
      <c r="J6" s="48"/>
      <c r="K6" s="47"/>
      <c r="L6" s="48"/>
      <c r="M6" s="47">
        <v>2</v>
      </c>
      <c r="N6" s="48">
        <f>LOOKUP(M6,Calcul!$L$20:$M$51)</f>
        <v>17</v>
      </c>
      <c r="O6" s="47"/>
      <c r="P6" s="48"/>
      <c r="Q6" s="47"/>
      <c r="R6" s="48"/>
      <c r="S6" s="58"/>
      <c r="T6" s="59">
        <f>AVERAGE(J6,L6,N6,P6,V6,X6,Z6,AB6)</f>
        <v>17.75</v>
      </c>
      <c r="U6" s="47"/>
      <c r="V6" s="48"/>
      <c r="W6" s="47">
        <v>2</v>
      </c>
      <c r="X6" s="48">
        <f>LOOKUP(W6,Calcul!$L$20:$M$51)</f>
        <v>17</v>
      </c>
      <c r="Y6" s="47">
        <v>1</v>
      </c>
      <c r="Z6" s="48">
        <f>LOOKUP(Y6,Calcul!$L$20:$M$51)</f>
        <v>20</v>
      </c>
      <c r="AA6" s="47">
        <v>2</v>
      </c>
      <c r="AB6" s="48">
        <f>LOOKUP(AA6,Calcul!$L$20:$M$51)</f>
        <v>17</v>
      </c>
      <c r="AC6" s="50">
        <f t="shared" si="0"/>
        <v>88.75</v>
      </c>
      <c r="AD6" s="45">
        <f t="shared" si="1"/>
        <v>4</v>
      </c>
      <c r="AE6" s="51">
        <f t="shared" si="2"/>
        <v>22.1875</v>
      </c>
      <c r="AF6" s="51">
        <f t="shared" si="3"/>
        <v>2.25</v>
      </c>
      <c r="AG6" s="52"/>
      <c r="AH6" s="42"/>
    </row>
    <row r="7" spans="2:33" s="42" customFormat="1" ht="15" customHeight="1">
      <c r="B7" s="43"/>
      <c r="C7" s="44" t="s">
        <v>40</v>
      </c>
      <c r="D7" s="44"/>
      <c r="E7" s="39">
        <v>31724</v>
      </c>
      <c r="F7" s="46" t="s">
        <v>41</v>
      </c>
      <c r="G7" s="47" t="s">
        <v>34</v>
      </c>
      <c r="H7" s="47" t="s">
        <v>35</v>
      </c>
      <c r="I7" s="47"/>
      <c r="J7" s="48"/>
      <c r="K7" s="47">
        <v>1</v>
      </c>
      <c r="L7" s="48">
        <f>LOOKUP(K7,Calcul!$L$20:$M$51)</f>
        <v>20</v>
      </c>
      <c r="M7" s="47"/>
      <c r="N7" s="48"/>
      <c r="O7" s="47">
        <v>2</v>
      </c>
      <c r="P7" s="48">
        <f>LOOKUP(O7,Calcul!$L$20:$M$51)</f>
        <v>17</v>
      </c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50">
        <f t="shared" si="0"/>
        <v>37</v>
      </c>
      <c r="AD7" s="45">
        <f t="shared" si="1"/>
        <v>2</v>
      </c>
      <c r="AE7" s="51">
        <f t="shared" si="2"/>
        <v>18.5</v>
      </c>
      <c r="AF7" s="51">
        <f t="shared" si="3"/>
        <v>51.75</v>
      </c>
      <c r="AG7" s="52"/>
    </row>
    <row r="8" spans="1:34" s="53" customFormat="1" ht="15" customHeight="1">
      <c r="A8" s="42"/>
      <c r="B8" s="43"/>
      <c r="C8" s="44" t="s">
        <v>42</v>
      </c>
      <c r="D8" s="44"/>
      <c r="E8" s="39">
        <v>116353</v>
      </c>
      <c r="F8" s="57" t="s">
        <v>12</v>
      </c>
      <c r="G8" s="47" t="s">
        <v>34</v>
      </c>
      <c r="H8" s="47" t="s">
        <v>35</v>
      </c>
      <c r="I8" s="47"/>
      <c r="J8" s="48"/>
      <c r="K8" s="58"/>
      <c r="L8" s="59">
        <f>AVERAGE(J8,P8,N8,R8,T8,V8,X8,Z8,AB8)</f>
        <v>15</v>
      </c>
      <c r="M8" s="47"/>
      <c r="N8" s="48"/>
      <c r="O8" s="47"/>
      <c r="P8" s="48"/>
      <c r="Q8" s="47"/>
      <c r="R8" s="48"/>
      <c r="S8" s="47"/>
      <c r="T8" s="48"/>
      <c r="U8" s="47"/>
      <c r="V8" s="48"/>
      <c r="W8" s="47">
        <v>3</v>
      </c>
      <c r="X8" s="48">
        <f>LOOKUP(W8,Calcul!$L$20:$M$51)</f>
        <v>15</v>
      </c>
      <c r="Y8" s="47"/>
      <c r="Z8" s="48"/>
      <c r="AA8" s="47"/>
      <c r="AB8" s="48"/>
      <c r="AC8" s="50">
        <f t="shared" si="0"/>
        <v>30</v>
      </c>
      <c r="AD8" s="45">
        <f t="shared" si="1"/>
        <v>1</v>
      </c>
      <c r="AE8" s="51">
        <f t="shared" si="2"/>
        <v>30</v>
      </c>
      <c r="AF8" s="51">
        <f t="shared" si="3"/>
        <v>7</v>
      </c>
      <c r="AG8" s="52"/>
      <c r="AH8" s="42"/>
    </row>
    <row r="9" spans="1:34" s="53" customFormat="1" ht="15" customHeight="1">
      <c r="A9" s="42"/>
      <c r="B9" s="43"/>
      <c r="C9" s="44" t="s">
        <v>43</v>
      </c>
      <c r="D9" s="44"/>
      <c r="E9" s="39">
        <v>256758</v>
      </c>
      <c r="F9" s="46" t="s">
        <v>44</v>
      </c>
      <c r="G9" s="47" t="s">
        <v>34</v>
      </c>
      <c r="H9" s="47" t="s">
        <v>35</v>
      </c>
      <c r="I9" s="47"/>
      <c r="J9" s="48"/>
      <c r="K9" s="47"/>
      <c r="L9" s="48"/>
      <c r="M9" s="47"/>
      <c r="N9" s="48"/>
      <c r="O9" s="47"/>
      <c r="P9" s="48"/>
      <c r="Q9" s="47"/>
      <c r="R9" s="48"/>
      <c r="S9" s="47">
        <v>3</v>
      </c>
      <c r="T9" s="48">
        <f>LOOKUP(S9,Calcul!$L$20:$M$51)</f>
        <v>15</v>
      </c>
      <c r="U9" s="47"/>
      <c r="V9" s="48"/>
      <c r="W9" s="47">
        <v>4</v>
      </c>
      <c r="X9" s="48">
        <f>LOOKUP(W9,Calcul!$L$20:$M$51)</f>
        <v>13</v>
      </c>
      <c r="Y9" s="47"/>
      <c r="Z9" s="48"/>
      <c r="AA9" s="47"/>
      <c r="AB9" s="48"/>
      <c r="AC9" s="50">
        <f t="shared" si="0"/>
        <v>28</v>
      </c>
      <c r="AD9" s="45">
        <f t="shared" si="1"/>
        <v>2</v>
      </c>
      <c r="AE9" s="51">
        <f t="shared" si="2"/>
        <v>14</v>
      </c>
      <c r="AF9" s="51">
        <f t="shared" si="3"/>
        <v>2</v>
      </c>
      <c r="AG9" s="52"/>
      <c r="AH9" s="42"/>
    </row>
    <row r="10" spans="1:34" s="53" customFormat="1" ht="15" customHeight="1">
      <c r="A10" s="42"/>
      <c r="B10" s="43"/>
      <c r="C10" s="46" t="s">
        <v>45</v>
      </c>
      <c r="D10" s="44"/>
      <c r="E10" s="45">
        <v>151791</v>
      </c>
      <c r="F10" s="46" t="s">
        <v>33</v>
      </c>
      <c r="G10" s="45" t="s">
        <v>34</v>
      </c>
      <c r="H10" s="47" t="s">
        <v>35</v>
      </c>
      <c r="I10" s="47"/>
      <c r="J10" s="48"/>
      <c r="K10" s="47"/>
      <c r="L10" s="48"/>
      <c r="M10" s="47">
        <v>1</v>
      </c>
      <c r="N10" s="48">
        <f>LOOKUP(M10,Calcul!$L$20:$M$51)</f>
        <v>20</v>
      </c>
      <c r="O10" s="47"/>
      <c r="P10" s="48"/>
      <c r="Q10" s="47"/>
      <c r="R10" s="48"/>
      <c r="S10" s="47"/>
      <c r="T10" s="48"/>
      <c r="U10" s="47"/>
      <c r="V10" s="48"/>
      <c r="W10" s="47"/>
      <c r="X10" s="48"/>
      <c r="Y10" s="47"/>
      <c r="Z10" s="48"/>
      <c r="AA10" s="47"/>
      <c r="AB10" s="48"/>
      <c r="AC10" s="50">
        <f t="shared" si="0"/>
        <v>20</v>
      </c>
      <c r="AD10" s="45">
        <f t="shared" si="1"/>
        <v>1</v>
      </c>
      <c r="AE10" s="51">
        <f t="shared" si="2"/>
        <v>20</v>
      </c>
      <c r="AF10" s="51">
        <f t="shared" si="3"/>
        <v>8</v>
      </c>
      <c r="AG10" s="52"/>
      <c r="AH10" s="42"/>
    </row>
    <row r="11" spans="2:33" s="60" customFormat="1" ht="15" customHeight="1">
      <c r="B11" s="43"/>
      <c r="C11" s="46" t="s">
        <v>46</v>
      </c>
      <c r="D11" s="44"/>
      <c r="E11" s="45">
        <v>295573</v>
      </c>
      <c r="F11" s="46" t="s">
        <v>47</v>
      </c>
      <c r="G11" s="45" t="s">
        <v>34</v>
      </c>
      <c r="H11" s="47" t="s">
        <v>35</v>
      </c>
      <c r="I11" s="47"/>
      <c r="J11" s="48"/>
      <c r="K11" s="47"/>
      <c r="L11" s="48"/>
      <c r="M11" s="47"/>
      <c r="N11" s="48"/>
      <c r="O11" s="47"/>
      <c r="P11" s="48"/>
      <c r="Q11" s="47"/>
      <c r="R11" s="48"/>
      <c r="S11" s="47"/>
      <c r="T11" s="48"/>
      <c r="U11" s="47"/>
      <c r="V11" s="48"/>
      <c r="W11" s="47"/>
      <c r="X11" s="48"/>
      <c r="Y11" s="47">
        <v>4</v>
      </c>
      <c r="Z11" s="48">
        <f>LOOKUP(Y11,Calcul!$L$20:$M$51)</f>
        <v>13</v>
      </c>
      <c r="AA11" s="47"/>
      <c r="AB11" s="48"/>
      <c r="AC11" s="50">
        <f t="shared" si="0"/>
        <v>13</v>
      </c>
      <c r="AD11" s="45">
        <f t="shared" si="1"/>
        <v>1</v>
      </c>
      <c r="AE11" s="51">
        <f t="shared" si="2"/>
        <v>13</v>
      </c>
      <c r="AF11" s="51">
        <f t="shared" si="3"/>
        <v>7</v>
      </c>
      <c r="AG11" s="61"/>
    </row>
    <row r="12" spans="2:33" s="62" customFormat="1" ht="14.25">
      <c r="B12" s="63"/>
      <c r="C12" s="64"/>
      <c r="D12" s="64"/>
      <c r="E12" s="65"/>
      <c r="F12" s="66"/>
      <c r="G12" s="67"/>
      <c r="H12" s="68"/>
      <c r="I12" s="68">
        <f>COUNTA(I5:I11)</f>
        <v>0</v>
      </c>
      <c r="J12" s="69"/>
      <c r="K12" s="68">
        <f>COUNTA(K5:K11)</f>
        <v>1</v>
      </c>
      <c r="L12" s="69"/>
      <c r="M12" s="68">
        <f>COUNTA(M5:M11)</f>
        <v>2</v>
      </c>
      <c r="N12" s="69"/>
      <c r="O12" s="68">
        <f>COUNTA(O5:O11)</f>
        <v>2</v>
      </c>
      <c r="P12" s="70"/>
      <c r="Q12" s="68">
        <f>COUNTA(Q5:Q11)</f>
        <v>0</v>
      </c>
      <c r="R12" s="69"/>
      <c r="S12" s="68">
        <f>COUNTA(S4:S11)</f>
        <v>3</v>
      </c>
      <c r="T12" s="69"/>
      <c r="U12" s="68">
        <f>COUNTA(U4:U8)</f>
        <v>2</v>
      </c>
      <c r="V12" s="70"/>
      <c r="W12" s="68">
        <f>COUNTA(W4:W11)</f>
        <v>4</v>
      </c>
      <c r="X12" s="70"/>
      <c r="Y12" s="68">
        <f>COUNTA(Y4:Y11)</f>
        <v>4</v>
      </c>
      <c r="Z12" s="69"/>
      <c r="AA12" s="68">
        <f>COUNTA(AA5:AA11)</f>
        <v>2</v>
      </c>
      <c r="AB12" s="69"/>
      <c r="AC12" s="71"/>
      <c r="AD12" s="72"/>
      <c r="AE12" s="73"/>
      <c r="AG12" s="74"/>
    </row>
    <row r="14" spans="2:33" s="13" customFormat="1" ht="24">
      <c r="B14" s="14"/>
      <c r="C14" s="15" t="s">
        <v>48</v>
      </c>
      <c r="D14" s="16"/>
      <c r="E14" s="17"/>
      <c r="F14" s="16"/>
      <c r="G14" s="18"/>
      <c r="H14" s="16"/>
      <c r="I14" s="19" t="s">
        <v>1</v>
      </c>
      <c r="J14" s="19"/>
      <c r="K14" s="19" t="s">
        <v>2</v>
      </c>
      <c r="L14" s="19"/>
      <c r="M14" s="19" t="s">
        <v>3</v>
      </c>
      <c r="N14" s="19"/>
      <c r="O14" s="19" t="s">
        <v>4</v>
      </c>
      <c r="P14" s="19"/>
      <c r="Q14" s="19" t="s">
        <v>5</v>
      </c>
      <c r="R14" s="19"/>
      <c r="S14" s="19" t="s">
        <v>6</v>
      </c>
      <c r="T14" s="19"/>
      <c r="U14" s="75" t="s">
        <v>7</v>
      </c>
      <c r="V14" s="75"/>
      <c r="W14" s="75" t="s">
        <v>8</v>
      </c>
      <c r="X14" s="75"/>
      <c r="Y14" s="75" t="s">
        <v>9</v>
      </c>
      <c r="Z14" s="75"/>
      <c r="AA14" s="75" t="s">
        <v>10</v>
      </c>
      <c r="AB14" s="75"/>
      <c r="AC14" s="76"/>
      <c r="AD14" s="76"/>
      <c r="AE14" s="77"/>
      <c r="AF14" s="78"/>
      <c r="AG14" s="22"/>
    </row>
    <row r="15" spans="2:33" s="23" customFormat="1" ht="12.75" customHeight="1">
      <c r="B15" s="24"/>
      <c r="C15" s="25"/>
      <c r="D15" s="25"/>
      <c r="E15" s="26"/>
      <c r="F15" s="25"/>
      <c r="G15" s="27"/>
      <c r="H15" s="28"/>
      <c r="I15" s="29" t="s">
        <v>11</v>
      </c>
      <c r="J15" s="29"/>
      <c r="K15" s="29" t="s">
        <v>12</v>
      </c>
      <c r="L15" s="29"/>
      <c r="M15" s="29" t="s">
        <v>13</v>
      </c>
      <c r="N15" s="29"/>
      <c r="O15" s="29" t="s">
        <v>14</v>
      </c>
      <c r="P15" s="29"/>
      <c r="Q15" s="29" t="s">
        <v>15</v>
      </c>
      <c r="R15" s="29"/>
      <c r="S15" s="29" t="s">
        <v>16</v>
      </c>
      <c r="T15" s="29"/>
      <c r="U15" s="79" t="s">
        <v>17</v>
      </c>
      <c r="V15" s="79"/>
      <c r="W15" s="79" t="s">
        <v>18</v>
      </c>
      <c r="X15" s="79"/>
      <c r="Y15" s="79" t="s">
        <v>19</v>
      </c>
      <c r="Z15" s="79"/>
      <c r="AA15" s="79" t="s">
        <v>12</v>
      </c>
      <c r="AB15" s="79"/>
      <c r="AC15" s="80"/>
      <c r="AD15" s="80"/>
      <c r="AE15" s="81"/>
      <c r="AF15" s="80"/>
      <c r="AG15" s="32"/>
    </row>
    <row r="16" spans="3:32" ht="16.5">
      <c r="C16" s="33" t="s">
        <v>20</v>
      </c>
      <c r="D16" s="33" t="s">
        <v>21</v>
      </c>
      <c r="E16" s="34" t="s">
        <v>22</v>
      </c>
      <c r="F16" s="35" t="s">
        <v>23</v>
      </c>
      <c r="G16" s="36" t="s">
        <v>24</v>
      </c>
      <c r="H16" s="37" t="s">
        <v>25</v>
      </c>
      <c r="I16" s="38" t="s">
        <v>26</v>
      </c>
      <c r="J16" s="34" t="s">
        <v>27</v>
      </c>
      <c r="K16" s="38" t="s">
        <v>26</v>
      </c>
      <c r="L16" s="34" t="s">
        <v>27</v>
      </c>
      <c r="M16" s="38" t="s">
        <v>26</v>
      </c>
      <c r="N16" s="34" t="s">
        <v>27</v>
      </c>
      <c r="O16" s="39" t="s">
        <v>26</v>
      </c>
      <c r="P16" s="34" t="s">
        <v>27</v>
      </c>
      <c r="Q16" s="38" t="s">
        <v>26</v>
      </c>
      <c r="R16" s="34" t="s">
        <v>27</v>
      </c>
      <c r="S16" s="39" t="s">
        <v>26</v>
      </c>
      <c r="T16" s="34" t="s">
        <v>27</v>
      </c>
      <c r="U16" s="39" t="s">
        <v>26</v>
      </c>
      <c r="V16" s="34" t="s">
        <v>27</v>
      </c>
      <c r="W16" s="39" t="s">
        <v>26</v>
      </c>
      <c r="X16" s="34" t="s">
        <v>27</v>
      </c>
      <c r="Y16" s="38" t="s">
        <v>26</v>
      </c>
      <c r="Z16" s="34" t="s">
        <v>27</v>
      </c>
      <c r="AA16" s="38" t="s">
        <v>26</v>
      </c>
      <c r="AB16" s="34" t="s">
        <v>27</v>
      </c>
      <c r="AC16" s="40" t="s">
        <v>28</v>
      </c>
      <c r="AD16" s="40" t="s">
        <v>29</v>
      </c>
      <c r="AE16" s="41" t="s">
        <v>30</v>
      </c>
      <c r="AF16" s="41" t="s">
        <v>31</v>
      </c>
    </row>
    <row r="17" spans="2:33" s="42" customFormat="1" ht="15" customHeight="1">
      <c r="B17" s="43"/>
      <c r="C17" s="46" t="s">
        <v>49</v>
      </c>
      <c r="D17" s="44" t="s">
        <v>50</v>
      </c>
      <c r="E17" s="82">
        <v>263846</v>
      </c>
      <c r="F17" s="57" t="s">
        <v>12</v>
      </c>
      <c r="G17" s="45" t="s">
        <v>51</v>
      </c>
      <c r="H17" s="83" t="s">
        <v>52</v>
      </c>
      <c r="I17" s="47">
        <v>5</v>
      </c>
      <c r="J17" s="48">
        <f>LOOKUP(I17,Calcul!$L$20:$M$51)</f>
        <v>11</v>
      </c>
      <c r="K17" s="58"/>
      <c r="L17" s="59">
        <f>AVERAGE(J17,P17,N17,R17,T17,V17,X17,Z17,AB17)</f>
        <v>15.6</v>
      </c>
      <c r="M17" s="47"/>
      <c r="N17" s="84">
        <v>15.6</v>
      </c>
      <c r="O17" s="47">
        <v>2</v>
      </c>
      <c r="P17" s="48">
        <f>LOOKUP(O17,Calcul!$L$20:$M$51)</f>
        <v>17</v>
      </c>
      <c r="Q17" s="47"/>
      <c r="R17" s="48"/>
      <c r="S17" s="47">
        <v>3</v>
      </c>
      <c r="T17" s="48">
        <f>LOOKUP(S17,Calcul!$L$20:$M$51)</f>
        <v>15</v>
      </c>
      <c r="U17" s="47">
        <v>3</v>
      </c>
      <c r="V17" s="48">
        <f>LOOKUP(U17,Calcul!$L$20:$M$51)</f>
        <v>15</v>
      </c>
      <c r="W17" s="47">
        <v>1</v>
      </c>
      <c r="X17" s="48">
        <f>LOOKUP(W17,Calcul!$L$20:$M$51)</f>
        <v>20</v>
      </c>
      <c r="Y17" s="47"/>
      <c r="Z17" s="48"/>
      <c r="AA17" s="47"/>
      <c r="AB17" s="48"/>
      <c r="AC17" s="50">
        <f aca="true" t="shared" si="4" ref="AC17:AC28">SUM(J17,L17,N17,P17,R17,T17,V17,X17,Z17,AB17)</f>
        <v>109.2</v>
      </c>
      <c r="AD17" s="45">
        <f aca="true" t="shared" si="5" ref="AD17:AD28">COUNTA(I17,K17,M17,S17,O17,Q17,U17,W17,Y17,AA17)</f>
        <v>5</v>
      </c>
      <c r="AE17" s="51">
        <f aca="true" t="shared" si="6" ref="AE17:AE28">AC17/AD17</f>
        <v>21.84</v>
      </c>
      <c r="AF17" s="51"/>
      <c r="AG17" s="52"/>
    </row>
    <row r="18" spans="1:33" s="42" customFormat="1" ht="15" customHeight="1">
      <c r="A18" s="53"/>
      <c r="B18" s="43"/>
      <c r="C18" s="46" t="s">
        <v>53</v>
      </c>
      <c r="D18" s="44"/>
      <c r="E18" s="45">
        <v>58386</v>
      </c>
      <c r="F18" s="46" t="s">
        <v>54</v>
      </c>
      <c r="G18" s="45" t="s">
        <v>51</v>
      </c>
      <c r="H18" s="47" t="s">
        <v>35</v>
      </c>
      <c r="I18" s="47">
        <v>4</v>
      </c>
      <c r="J18" s="48">
        <f>LOOKUP(I18,Calcul!$L$20:$M$51)</f>
        <v>13</v>
      </c>
      <c r="K18" s="47">
        <v>1</v>
      </c>
      <c r="L18" s="48">
        <f>LOOKUP(K18,Calcul!$L$20:$M$51)</f>
        <v>20</v>
      </c>
      <c r="M18" s="47"/>
      <c r="N18" s="48"/>
      <c r="O18" s="47"/>
      <c r="P18" s="48"/>
      <c r="Q18" s="47"/>
      <c r="R18" s="48"/>
      <c r="S18" s="47">
        <v>1</v>
      </c>
      <c r="T18" s="48">
        <f>LOOKUP(S18,Calcul!$L$20:$M$51)</f>
        <v>20</v>
      </c>
      <c r="U18" s="47">
        <v>1</v>
      </c>
      <c r="V18" s="48">
        <f>LOOKUP(U18,Calcul!$L$20:$M$51)</f>
        <v>20</v>
      </c>
      <c r="W18" s="47"/>
      <c r="X18" s="48"/>
      <c r="Y18" s="47"/>
      <c r="Z18" s="48"/>
      <c r="AA18" s="47">
        <v>1</v>
      </c>
      <c r="AB18" s="48">
        <f>LOOKUP(AA18,Calcul!$L$20:$M$51)</f>
        <v>20</v>
      </c>
      <c r="AC18" s="50">
        <f t="shared" si="4"/>
        <v>93</v>
      </c>
      <c r="AD18" s="45">
        <f t="shared" si="5"/>
        <v>5</v>
      </c>
      <c r="AE18" s="51">
        <f t="shared" si="6"/>
        <v>18.6</v>
      </c>
      <c r="AF18" s="51">
        <f aca="true" t="shared" si="7" ref="AF18:AF24">IF(ISNUMBER(AC17),AC17-AC18)</f>
        <v>16.200000000000003</v>
      </c>
      <c r="AG18" s="85"/>
    </row>
    <row r="19" spans="1:33" s="42" customFormat="1" ht="15" customHeight="1">
      <c r="A19" s="53"/>
      <c r="B19" s="43"/>
      <c r="C19" s="44" t="s">
        <v>55</v>
      </c>
      <c r="D19" s="44" t="s">
        <v>50</v>
      </c>
      <c r="E19" s="45">
        <v>172229</v>
      </c>
      <c r="F19" s="46" t="s">
        <v>33</v>
      </c>
      <c r="G19" s="45" t="s">
        <v>51</v>
      </c>
      <c r="H19" s="47" t="s">
        <v>35</v>
      </c>
      <c r="I19" s="47" t="s">
        <v>56</v>
      </c>
      <c r="J19" s="48">
        <f>LOOKUP(I19,Calcul!$L$20:$M$51)</f>
        <v>0</v>
      </c>
      <c r="K19" s="47"/>
      <c r="L19" s="48"/>
      <c r="M19" s="47">
        <v>1</v>
      </c>
      <c r="N19" s="48">
        <f>LOOKUP(M19,Calcul!$L$20:$M$51)</f>
        <v>20</v>
      </c>
      <c r="O19" s="47">
        <v>3</v>
      </c>
      <c r="P19" s="48">
        <f>LOOKUP(O19,Calcul!$L$20:$M$51)</f>
        <v>15</v>
      </c>
      <c r="Q19" s="47"/>
      <c r="R19" s="48"/>
      <c r="S19" s="47">
        <v>4</v>
      </c>
      <c r="T19" s="48">
        <f>LOOKUP(S19,Calcul!$L$20:$M$51)</f>
        <v>13</v>
      </c>
      <c r="U19" s="47">
        <v>2</v>
      </c>
      <c r="V19" s="48">
        <f>LOOKUP(U19,Calcul!$L$20:$M$51)</f>
        <v>17</v>
      </c>
      <c r="W19" s="47"/>
      <c r="X19" s="48"/>
      <c r="Y19" s="47"/>
      <c r="Z19" s="48"/>
      <c r="AA19" s="47">
        <v>2</v>
      </c>
      <c r="AB19" s="48">
        <f>LOOKUP(AA19,Calcul!$L$20:$M$51)</f>
        <v>17</v>
      </c>
      <c r="AC19" s="50">
        <f t="shared" si="4"/>
        <v>82</v>
      </c>
      <c r="AD19" s="45">
        <f t="shared" si="5"/>
        <v>6</v>
      </c>
      <c r="AE19" s="51">
        <f t="shared" si="6"/>
        <v>13.666666666666666</v>
      </c>
      <c r="AF19" s="51">
        <f t="shared" si="7"/>
        <v>11</v>
      </c>
      <c r="AG19" s="85"/>
    </row>
    <row r="20" spans="2:33" s="42" customFormat="1" ht="15" customHeight="1">
      <c r="B20" s="43"/>
      <c r="C20" s="46" t="s">
        <v>57</v>
      </c>
      <c r="D20" s="44" t="s">
        <v>50</v>
      </c>
      <c r="E20" s="45">
        <v>10764</v>
      </c>
      <c r="F20" s="57" t="s">
        <v>12</v>
      </c>
      <c r="G20" s="47" t="s">
        <v>51</v>
      </c>
      <c r="H20" s="47" t="s">
        <v>35</v>
      </c>
      <c r="I20" s="47"/>
      <c r="J20" s="48"/>
      <c r="K20" s="58"/>
      <c r="L20" s="59">
        <f>AVERAGE(J20,P20,N20,R20,T20,V20,X20,Z20,AB20)</f>
        <v>18.5</v>
      </c>
      <c r="M20" s="47"/>
      <c r="N20" s="48"/>
      <c r="O20" s="47">
        <v>1</v>
      </c>
      <c r="P20" s="48">
        <f>LOOKUP(O20,Calcul!$L$20:$M$51)</f>
        <v>20</v>
      </c>
      <c r="Q20" s="47"/>
      <c r="R20" s="48"/>
      <c r="S20" s="47">
        <v>2</v>
      </c>
      <c r="T20" s="48">
        <f>LOOKUP(S20,Calcul!$L$20:$M$51)</f>
        <v>17</v>
      </c>
      <c r="U20" s="47"/>
      <c r="V20" s="48"/>
      <c r="W20" s="47" t="s">
        <v>56</v>
      </c>
      <c r="X20" s="48">
        <f>LOOKUP(W20,Calcul!$L$20:$M$51)</f>
        <v>0</v>
      </c>
      <c r="Y20" s="47"/>
      <c r="Z20" s="48"/>
      <c r="AA20" s="47"/>
      <c r="AB20" s="48"/>
      <c r="AC20" s="50">
        <f t="shared" si="4"/>
        <v>55.5</v>
      </c>
      <c r="AD20" s="45">
        <f t="shared" si="5"/>
        <v>3</v>
      </c>
      <c r="AE20" s="51">
        <f t="shared" si="6"/>
        <v>18.5</v>
      </c>
      <c r="AF20" s="51">
        <f t="shared" si="7"/>
        <v>26.5</v>
      </c>
      <c r="AG20" s="52"/>
    </row>
    <row r="21" spans="1:33" s="42" customFormat="1" ht="15" customHeight="1">
      <c r="A21" s="53"/>
      <c r="B21" s="43"/>
      <c r="C21" s="46" t="s">
        <v>58</v>
      </c>
      <c r="D21" s="44"/>
      <c r="E21" s="45">
        <v>120353</v>
      </c>
      <c r="F21" s="46" t="s">
        <v>59</v>
      </c>
      <c r="G21" s="45" t="s">
        <v>51</v>
      </c>
      <c r="H21" s="47" t="s">
        <v>35</v>
      </c>
      <c r="I21" s="47">
        <v>2</v>
      </c>
      <c r="J21" s="48">
        <f>LOOKUP(I21,Calcul!$L$20:$M$51)</f>
        <v>17</v>
      </c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9">
        <f>AVERAGE(J21,L21,N21,P21,T21,V21,X21,Z21)</f>
        <v>17</v>
      </c>
      <c r="AC21" s="50">
        <f t="shared" si="4"/>
        <v>34</v>
      </c>
      <c r="AD21" s="45">
        <f t="shared" si="5"/>
        <v>1</v>
      </c>
      <c r="AE21" s="51">
        <f t="shared" si="6"/>
        <v>34</v>
      </c>
      <c r="AF21" s="51">
        <f t="shared" si="7"/>
        <v>21.5</v>
      </c>
      <c r="AG21" s="85"/>
    </row>
    <row r="22" spans="1:33" s="42" customFormat="1" ht="15" customHeight="1">
      <c r="A22" s="53"/>
      <c r="B22" s="43"/>
      <c r="C22" s="46" t="s">
        <v>60</v>
      </c>
      <c r="D22" s="44"/>
      <c r="E22" s="45">
        <v>81447</v>
      </c>
      <c r="F22" s="46" t="s">
        <v>33</v>
      </c>
      <c r="G22" s="45" t="s">
        <v>51</v>
      </c>
      <c r="H22" s="47" t="s">
        <v>35</v>
      </c>
      <c r="I22" s="47"/>
      <c r="J22" s="48"/>
      <c r="K22" s="47">
        <v>2</v>
      </c>
      <c r="L22" s="48">
        <f>LOOKUP(K22,Calcul!$L$20:$M$51)</f>
        <v>17</v>
      </c>
      <c r="M22" s="47">
        <v>2</v>
      </c>
      <c r="N22" s="48">
        <f>LOOKUP(M22,Calcul!$L$20:$M$51)</f>
        <v>17</v>
      </c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50">
        <f t="shared" si="4"/>
        <v>34</v>
      </c>
      <c r="AD22" s="45">
        <f t="shared" si="5"/>
        <v>2</v>
      </c>
      <c r="AE22" s="51">
        <f t="shared" si="6"/>
        <v>17</v>
      </c>
      <c r="AF22" s="51">
        <f t="shared" si="7"/>
        <v>0</v>
      </c>
      <c r="AG22" s="85"/>
    </row>
    <row r="23" spans="2:33" s="42" customFormat="1" ht="15" customHeight="1">
      <c r="B23" s="43"/>
      <c r="C23" s="44" t="s">
        <v>61</v>
      </c>
      <c r="D23" s="44"/>
      <c r="E23" s="45">
        <v>12510</v>
      </c>
      <c r="F23" s="46" t="s">
        <v>33</v>
      </c>
      <c r="G23" s="45" t="s">
        <v>51</v>
      </c>
      <c r="H23" s="47" t="s">
        <v>35</v>
      </c>
      <c r="I23" s="47">
        <v>1</v>
      </c>
      <c r="J23" s="48">
        <f>LOOKUP(I23,Calcul!$L$20:$M$51)</f>
        <v>20</v>
      </c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50">
        <f t="shared" si="4"/>
        <v>20</v>
      </c>
      <c r="AD23" s="45">
        <f t="shared" si="5"/>
        <v>1</v>
      </c>
      <c r="AE23" s="51">
        <f t="shared" si="6"/>
        <v>20</v>
      </c>
      <c r="AF23" s="51">
        <f t="shared" si="7"/>
        <v>14</v>
      </c>
      <c r="AG23" s="85"/>
    </row>
    <row r="24" spans="2:32" ht="15" customHeight="1">
      <c r="B24" s="43"/>
      <c r="C24" s="46" t="s">
        <v>62</v>
      </c>
      <c r="D24" s="44"/>
      <c r="E24" s="45">
        <v>8175</v>
      </c>
      <c r="F24" s="46" t="s">
        <v>33</v>
      </c>
      <c r="G24" s="45" t="s">
        <v>51</v>
      </c>
      <c r="H24" s="47" t="s">
        <v>35</v>
      </c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>
        <v>1</v>
      </c>
      <c r="Z24" s="48">
        <f>LOOKUP(Y24,Calcul!$L$20:$M$51)</f>
        <v>20</v>
      </c>
      <c r="AA24" s="47"/>
      <c r="AB24" s="48"/>
      <c r="AC24" s="50">
        <f t="shared" si="4"/>
        <v>20</v>
      </c>
      <c r="AD24" s="45">
        <f t="shared" si="5"/>
        <v>1</v>
      </c>
      <c r="AE24" s="51">
        <f t="shared" si="6"/>
        <v>20</v>
      </c>
      <c r="AF24" s="51">
        <f t="shared" si="7"/>
        <v>0</v>
      </c>
    </row>
    <row r="25" spans="3:32" ht="15" customHeight="1">
      <c r="C25" s="86" t="s">
        <v>63</v>
      </c>
      <c r="D25" s="87"/>
      <c r="E25" s="88">
        <v>185962</v>
      </c>
      <c r="F25" s="86" t="s">
        <v>33</v>
      </c>
      <c r="G25" s="89" t="s">
        <v>64</v>
      </c>
      <c r="H25" s="89" t="s">
        <v>35</v>
      </c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89">
        <v>2</v>
      </c>
      <c r="Z25" s="90">
        <f>LOOKUP(Y25,Calcul!$L$20:$M$51)</f>
        <v>17</v>
      </c>
      <c r="AA25" s="89">
        <v>3</v>
      </c>
      <c r="AB25" s="90">
        <f>LOOKUP(AA25,Calcul!$L$20:$M$51)</f>
        <v>15</v>
      </c>
      <c r="AC25" s="91">
        <f t="shared" si="4"/>
        <v>32</v>
      </c>
      <c r="AD25" s="92">
        <f t="shared" si="5"/>
        <v>2</v>
      </c>
      <c r="AE25" s="93">
        <f t="shared" si="6"/>
        <v>16</v>
      </c>
      <c r="AF25" s="51"/>
    </row>
    <row r="26" spans="3:32" ht="15" customHeight="1">
      <c r="C26" s="86" t="s">
        <v>65</v>
      </c>
      <c r="D26" s="87"/>
      <c r="E26" s="92">
        <v>107613</v>
      </c>
      <c r="F26" s="94" t="s">
        <v>12</v>
      </c>
      <c r="G26" s="89" t="s">
        <v>64</v>
      </c>
      <c r="H26" s="89" t="s">
        <v>35</v>
      </c>
      <c r="I26" s="89"/>
      <c r="J26" s="90"/>
      <c r="K26" s="95"/>
      <c r="L26" s="96"/>
      <c r="M26" s="89"/>
      <c r="N26" s="90"/>
      <c r="O26" s="89"/>
      <c r="P26" s="90"/>
      <c r="Q26" s="89"/>
      <c r="R26" s="90"/>
      <c r="S26" s="89"/>
      <c r="T26" s="90"/>
      <c r="U26" s="89">
        <v>4</v>
      </c>
      <c r="V26" s="90">
        <f>LOOKUP(U26,Calcul!$L$20:$M$51)</f>
        <v>13</v>
      </c>
      <c r="W26" s="89">
        <v>2</v>
      </c>
      <c r="X26" s="90">
        <f>LOOKUP(W26,Calcul!$L$20:$M$51)</f>
        <v>17</v>
      </c>
      <c r="Y26" s="89"/>
      <c r="Z26" s="90"/>
      <c r="AA26" s="89"/>
      <c r="AB26" s="90"/>
      <c r="AC26" s="91">
        <f t="shared" si="4"/>
        <v>30</v>
      </c>
      <c r="AD26" s="92">
        <f t="shared" si="5"/>
        <v>2</v>
      </c>
      <c r="AE26" s="93">
        <f t="shared" si="6"/>
        <v>15</v>
      </c>
      <c r="AF26" s="93"/>
    </row>
    <row r="27" spans="3:32" ht="15" customHeight="1">
      <c r="C27" s="87" t="s">
        <v>38</v>
      </c>
      <c r="D27" s="87"/>
      <c r="E27" s="92">
        <v>70294</v>
      </c>
      <c r="F27" s="94" t="s">
        <v>39</v>
      </c>
      <c r="G27" s="92" t="s">
        <v>64</v>
      </c>
      <c r="H27" s="89" t="s">
        <v>35</v>
      </c>
      <c r="I27" s="89">
        <v>3</v>
      </c>
      <c r="J27" s="90">
        <f>LOOKUP(I27,Calcul!$L$20:$M$51)</f>
        <v>15</v>
      </c>
      <c r="K27" s="89"/>
      <c r="L27" s="90"/>
      <c r="M27" s="89"/>
      <c r="N27" s="90"/>
      <c r="O27" s="89"/>
      <c r="P27" s="90"/>
      <c r="Q27" s="89"/>
      <c r="R27" s="90"/>
      <c r="S27" s="95"/>
      <c r="T27" s="96"/>
      <c r="U27" s="89"/>
      <c r="V27" s="90"/>
      <c r="W27" s="89"/>
      <c r="X27" s="90"/>
      <c r="Y27" s="89"/>
      <c r="Z27" s="90"/>
      <c r="AA27" s="89"/>
      <c r="AB27" s="90"/>
      <c r="AC27" s="91">
        <f t="shared" si="4"/>
        <v>15</v>
      </c>
      <c r="AD27" s="92">
        <f t="shared" si="5"/>
        <v>1</v>
      </c>
      <c r="AE27" s="93">
        <f t="shared" si="6"/>
        <v>15</v>
      </c>
      <c r="AF27" s="93"/>
    </row>
    <row r="28" spans="2:33" s="97" customFormat="1" ht="15" customHeight="1">
      <c r="B28" s="98"/>
      <c r="C28" s="86" t="s">
        <v>66</v>
      </c>
      <c r="D28" s="87"/>
      <c r="E28" s="92">
        <v>330942</v>
      </c>
      <c r="F28" s="86" t="s">
        <v>54</v>
      </c>
      <c r="G28" s="89" t="s">
        <v>64</v>
      </c>
      <c r="H28" s="99" t="s">
        <v>52</v>
      </c>
      <c r="I28" s="89"/>
      <c r="J28" s="90"/>
      <c r="K28" s="95"/>
      <c r="L28" s="96"/>
      <c r="M28" s="89"/>
      <c r="N28" s="90"/>
      <c r="O28" s="89"/>
      <c r="P28" s="90"/>
      <c r="Q28" s="89"/>
      <c r="R28" s="90"/>
      <c r="S28" s="89"/>
      <c r="T28" s="90"/>
      <c r="U28" s="89"/>
      <c r="V28" s="90"/>
      <c r="W28" s="89"/>
      <c r="X28" s="90"/>
      <c r="Y28" s="89"/>
      <c r="Z28" s="90"/>
      <c r="AA28" s="89">
        <v>4</v>
      </c>
      <c r="AB28" s="90">
        <f>LOOKUP(AA28,Calcul!$L$20:$M$51)</f>
        <v>13</v>
      </c>
      <c r="AC28" s="91">
        <f t="shared" si="4"/>
        <v>13</v>
      </c>
      <c r="AD28" s="92">
        <f t="shared" si="5"/>
        <v>1</v>
      </c>
      <c r="AE28" s="93">
        <f t="shared" si="6"/>
        <v>13</v>
      </c>
      <c r="AF28" s="93"/>
      <c r="AG28" s="100"/>
    </row>
    <row r="29" spans="2:33" s="62" customFormat="1" ht="14.25">
      <c r="B29" s="63"/>
      <c r="C29" s="64"/>
      <c r="D29" s="64"/>
      <c r="E29" s="65"/>
      <c r="F29" s="66"/>
      <c r="G29" s="67"/>
      <c r="H29" s="68"/>
      <c r="I29" s="68">
        <f>COUNTA(I17:I28)</f>
        <v>6</v>
      </c>
      <c r="J29" s="69"/>
      <c r="K29" s="68">
        <f>COUNTA(K17:K28)</f>
        <v>2</v>
      </c>
      <c r="L29" s="69"/>
      <c r="M29" s="68">
        <f>COUNTA(M17:M28)</f>
        <v>2</v>
      </c>
      <c r="N29" s="69"/>
      <c r="O29" s="68">
        <f>COUNTA(O17:O28)</f>
        <v>3</v>
      </c>
      <c r="P29" s="70"/>
      <c r="Q29" s="68">
        <f>COUNTA(Q17:Q28)</f>
        <v>0</v>
      </c>
      <c r="R29" s="69"/>
      <c r="S29" s="68">
        <f>COUNTA(S17:S28)</f>
        <v>4</v>
      </c>
      <c r="T29" s="69"/>
      <c r="U29" s="68">
        <f>COUNTA(U17:U28)</f>
        <v>4</v>
      </c>
      <c r="V29" s="70"/>
      <c r="W29" s="68">
        <f>COUNTA(W17:W28)</f>
        <v>3</v>
      </c>
      <c r="X29" s="70"/>
      <c r="Y29" s="68">
        <f>COUNTA(Y17:Y28)</f>
        <v>2</v>
      </c>
      <c r="Z29" s="69"/>
      <c r="AA29" s="68">
        <f>COUNTA(AA17:AA28)</f>
        <v>4</v>
      </c>
      <c r="AB29" s="69"/>
      <c r="AC29" s="71"/>
      <c r="AD29" s="72"/>
      <c r="AE29" s="73"/>
      <c r="AG29" s="74"/>
    </row>
    <row r="32" spans="2:33" s="13" customFormat="1" ht="24">
      <c r="B32" s="14"/>
      <c r="C32" s="101" t="s">
        <v>67</v>
      </c>
      <c r="D32" s="102"/>
      <c r="E32" s="103"/>
      <c r="F32" s="78"/>
      <c r="G32" s="78"/>
      <c r="H32" s="78"/>
      <c r="I32" s="75" t="s">
        <v>1</v>
      </c>
      <c r="J32" s="75"/>
      <c r="K32" s="75" t="s">
        <v>2</v>
      </c>
      <c r="L32" s="75"/>
      <c r="M32" s="75" t="s">
        <v>3</v>
      </c>
      <c r="N32" s="75"/>
      <c r="O32" s="75" t="s">
        <v>4</v>
      </c>
      <c r="P32" s="75"/>
      <c r="Q32" s="75" t="s">
        <v>5</v>
      </c>
      <c r="R32" s="75"/>
      <c r="S32" s="75" t="s">
        <v>6</v>
      </c>
      <c r="T32" s="75"/>
      <c r="U32" s="75" t="s">
        <v>7</v>
      </c>
      <c r="V32" s="75"/>
      <c r="W32" s="75" t="s">
        <v>8</v>
      </c>
      <c r="X32" s="75"/>
      <c r="Y32" s="75" t="s">
        <v>9</v>
      </c>
      <c r="Z32" s="75"/>
      <c r="AA32" s="75" t="s">
        <v>10</v>
      </c>
      <c r="AB32" s="75"/>
      <c r="AC32" s="76"/>
      <c r="AD32" s="76"/>
      <c r="AE32" s="77"/>
      <c r="AF32" s="78"/>
      <c r="AG32" s="22"/>
    </row>
    <row r="33" spans="2:33" s="23" customFormat="1" ht="12.75" customHeight="1">
      <c r="B33" s="24"/>
      <c r="C33" s="104"/>
      <c r="D33" s="104"/>
      <c r="E33" s="105"/>
      <c r="F33" s="104"/>
      <c r="G33" s="106"/>
      <c r="H33" s="107"/>
      <c r="I33" s="79" t="s">
        <v>11</v>
      </c>
      <c r="J33" s="79"/>
      <c r="K33" s="79" t="s">
        <v>12</v>
      </c>
      <c r="L33" s="79"/>
      <c r="M33" s="79" t="s">
        <v>13</v>
      </c>
      <c r="N33" s="79"/>
      <c r="O33" s="79" t="s">
        <v>14</v>
      </c>
      <c r="P33" s="79"/>
      <c r="Q33" s="79" t="s">
        <v>15</v>
      </c>
      <c r="R33" s="79"/>
      <c r="S33" s="79" t="s">
        <v>16</v>
      </c>
      <c r="T33" s="79"/>
      <c r="U33" s="79" t="s">
        <v>17</v>
      </c>
      <c r="V33" s="79"/>
      <c r="W33" s="79" t="s">
        <v>18</v>
      </c>
      <c r="X33" s="79"/>
      <c r="Y33" s="79" t="s">
        <v>19</v>
      </c>
      <c r="Z33" s="79"/>
      <c r="AA33" s="79" t="s">
        <v>12</v>
      </c>
      <c r="AB33" s="79"/>
      <c r="AC33" s="80"/>
      <c r="AD33" s="80"/>
      <c r="AE33" s="81"/>
      <c r="AF33" s="80"/>
      <c r="AG33" s="32"/>
    </row>
    <row r="34" spans="3:32" ht="16.5">
      <c r="C34" s="33" t="s">
        <v>20</v>
      </c>
      <c r="D34" s="33" t="s">
        <v>21</v>
      </c>
      <c r="E34" s="34" t="s">
        <v>22</v>
      </c>
      <c r="F34" s="35" t="s">
        <v>23</v>
      </c>
      <c r="G34" s="36" t="s">
        <v>24</v>
      </c>
      <c r="H34" s="37" t="s">
        <v>25</v>
      </c>
      <c r="I34" s="38" t="s">
        <v>26</v>
      </c>
      <c r="J34" s="34" t="s">
        <v>27</v>
      </c>
      <c r="K34" s="38" t="s">
        <v>26</v>
      </c>
      <c r="L34" s="34" t="s">
        <v>27</v>
      </c>
      <c r="M34" s="38" t="s">
        <v>26</v>
      </c>
      <c r="N34" s="34" t="s">
        <v>27</v>
      </c>
      <c r="O34" s="39" t="s">
        <v>26</v>
      </c>
      <c r="P34" s="34" t="s">
        <v>27</v>
      </c>
      <c r="Q34" s="38" t="s">
        <v>26</v>
      </c>
      <c r="R34" s="34" t="s">
        <v>27</v>
      </c>
      <c r="S34" s="39" t="s">
        <v>26</v>
      </c>
      <c r="T34" s="34" t="s">
        <v>27</v>
      </c>
      <c r="U34" s="39" t="s">
        <v>26</v>
      </c>
      <c r="V34" s="34" t="s">
        <v>27</v>
      </c>
      <c r="W34" s="39" t="s">
        <v>26</v>
      </c>
      <c r="X34" s="34" t="s">
        <v>27</v>
      </c>
      <c r="Y34" s="38" t="s">
        <v>26</v>
      </c>
      <c r="Z34" s="34" t="s">
        <v>27</v>
      </c>
      <c r="AA34" s="38" t="s">
        <v>26</v>
      </c>
      <c r="AB34" s="34" t="s">
        <v>27</v>
      </c>
      <c r="AC34" s="40" t="s">
        <v>28</v>
      </c>
      <c r="AD34" s="40" t="s">
        <v>29</v>
      </c>
      <c r="AE34" s="41" t="s">
        <v>30</v>
      </c>
      <c r="AF34" s="41" t="s">
        <v>31</v>
      </c>
    </row>
    <row r="35" spans="2:33" s="42" customFormat="1" ht="14.25">
      <c r="B35" s="2"/>
      <c r="C35" s="46" t="s">
        <v>68</v>
      </c>
      <c r="D35" s="44" t="s">
        <v>69</v>
      </c>
      <c r="E35" s="45">
        <v>22952</v>
      </c>
      <c r="F35" s="57" t="s">
        <v>70</v>
      </c>
      <c r="G35" s="47" t="s">
        <v>71</v>
      </c>
      <c r="H35" s="47" t="s">
        <v>35</v>
      </c>
      <c r="I35" s="47">
        <v>1</v>
      </c>
      <c r="J35" s="48">
        <f>LOOKUP(I35,Calcul!$L$20:$M$51)</f>
        <v>20</v>
      </c>
      <c r="K35" s="47">
        <v>1</v>
      </c>
      <c r="L35" s="48">
        <f>LOOKUP(K35,Calcul!$L$20:$M$51)</f>
        <v>20</v>
      </c>
      <c r="M35" s="47">
        <v>3</v>
      </c>
      <c r="N35" s="48">
        <f>LOOKUP(M35,Calcul!$L$20:$M$51)</f>
        <v>15</v>
      </c>
      <c r="O35" s="47">
        <v>7</v>
      </c>
      <c r="P35" s="48">
        <f>LOOKUP(O35,Calcul!$L$20:$M$51)</f>
        <v>9</v>
      </c>
      <c r="Q35" s="47"/>
      <c r="R35" s="48"/>
      <c r="S35" s="47">
        <v>1</v>
      </c>
      <c r="T35" s="48">
        <f>LOOKUP(S35,Calcul!$L$20:$M$51)</f>
        <v>20</v>
      </c>
      <c r="U35" s="58"/>
      <c r="V35" s="59">
        <f>AVERAGE(J35,L35,N35,T35,X35,Z35,AB35,P35)</f>
        <v>15</v>
      </c>
      <c r="W35" s="47">
        <v>5</v>
      </c>
      <c r="X35" s="48">
        <f>LOOKUP(W35,Calcul!$L$20:$M$51)</f>
        <v>11</v>
      </c>
      <c r="Y35" s="47">
        <v>6</v>
      </c>
      <c r="Z35" s="48">
        <f>LOOKUP(Y35,Calcul!$L$20:$M$51)</f>
        <v>10</v>
      </c>
      <c r="AA35" s="47"/>
      <c r="AB35" s="49">
        <f>AVERAGE(J35,L35,N35,P35,T35,X35,Z35)</f>
        <v>15</v>
      </c>
      <c r="AC35" s="50">
        <f aca="true" t="shared" si="8" ref="AC35:AC67">SUM(J35,L35,N35,P35,R35,T35,V35,X35,Z35,AB35)</f>
        <v>135</v>
      </c>
      <c r="AD35" s="45">
        <f aca="true" t="shared" si="9" ref="AD35:AD67">COUNTA(I35,K35,M35,S35,O35,Q35,U35,W35,Y35,AA35)</f>
        <v>7</v>
      </c>
      <c r="AE35" s="51">
        <f aca="true" t="shared" si="10" ref="AE35:AE67">AC35/AD35</f>
        <v>19.285714285714285</v>
      </c>
      <c r="AF35" s="51"/>
      <c r="AG35" s="85"/>
    </row>
    <row r="36" spans="2:34" s="53" customFormat="1" ht="15" customHeight="1">
      <c r="B36" s="2"/>
      <c r="C36" s="46" t="s">
        <v>72</v>
      </c>
      <c r="D36" s="44"/>
      <c r="E36" s="39">
        <v>221635</v>
      </c>
      <c r="F36" s="46" t="s">
        <v>54</v>
      </c>
      <c r="G36" s="45" t="s">
        <v>71</v>
      </c>
      <c r="H36" s="47" t="s">
        <v>35</v>
      </c>
      <c r="I36" s="47">
        <v>2</v>
      </c>
      <c r="J36" s="48">
        <f>LOOKUP(I36,Calcul!$L$20:$M$51)</f>
        <v>17</v>
      </c>
      <c r="K36" s="47">
        <v>2</v>
      </c>
      <c r="L36" s="48">
        <f>LOOKUP(K36,Calcul!$L$20:$M$51)</f>
        <v>17</v>
      </c>
      <c r="M36" s="47">
        <v>1</v>
      </c>
      <c r="N36" s="48">
        <f>LOOKUP(M36,Calcul!$L$20:$M$51)</f>
        <v>20</v>
      </c>
      <c r="O36" s="47"/>
      <c r="P36" s="48"/>
      <c r="Q36" s="47"/>
      <c r="R36" s="48"/>
      <c r="S36" s="47">
        <v>3</v>
      </c>
      <c r="T36" s="48">
        <f>LOOKUP(S36,Calcul!$L$20:$M$51)</f>
        <v>15</v>
      </c>
      <c r="U36" s="47">
        <v>2</v>
      </c>
      <c r="V36" s="48">
        <f>LOOKUP(U36,Calcul!$L$20:$M$51)</f>
        <v>17</v>
      </c>
      <c r="W36" s="47">
        <v>4</v>
      </c>
      <c r="X36" s="48">
        <f>LOOKUP(W36,Calcul!$L$20:$M$51)</f>
        <v>13</v>
      </c>
      <c r="Y36" s="47">
        <v>5</v>
      </c>
      <c r="Z36" s="48">
        <f>LOOKUP(Y36,Calcul!$L$20:$M$51)</f>
        <v>11</v>
      </c>
      <c r="AA36" s="47">
        <v>2</v>
      </c>
      <c r="AB36" s="48">
        <f>LOOKUP(AA36,Calcul!$L$20:$M$51)</f>
        <v>17</v>
      </c>
      <c r="AC36" s="50">
        <f t="shared" si="8"/>
        <v>127</v>
      </c>
      <c r="AD36" s="45">
        <f t="shared" si="9"/>
        <v>8</v>
      </c>
      <c r="AE36" s="51">
        <f t="shared" si="10"/>
        <v>15.875</v>
      </c>
      <c r="AF36" s="51">
        <f aca="true" t="shared" si="11" ref="AF36:AF57">IF(ISNUMBER(AC35),AC35-AC36)</f>
        <v>8</v>
      </c>
      <c r="AG36" s="108"/>
      <c r="AH36" s="109"/>
    </row>
    <row r="37" spans="1:34" s="109" customFormat="1" ht="15" customHeight="1">
      <c r="A37" s="53"/>
      <c r="B37" s="2"/>
      <c r="C37" s="46" t="s">
        <v>73</v>
      </c>
      <c r="D37" s="44" t="s">
        <v>50</v>
      </c>
      <c r="E37" s="45">
        <v>19532</v>
      </c>
      <c r="F37" s="57" t="s">
        <v>70</v>
      </c>
      <c r="G37" s="47" t="s">
        <v>71</v>
      </c>
      <c r="H37" s="47" t="s">
        <v>35</v>
      </c>
      <c r="I37" s="47"/>
      <c r="J37" s="48"/>
      <c r="K37" s="47">
        <v>3</v>
      </c>
      <c r="L37" s="48">
        <f>LOOKUP(K37,Calcul!$L$20:$M$51)</f>
        <v>15</v>
      </c>
      <c r="M37" s="47">
        <v>2</v>
      </c>
      <c r="N37" s="48">
        <f>LOOKUP(M37,Calcul!$L$20:$M$51)</f>
        <v>17</v>
      </c>
      <c r="O37" s="47">
        <v>3</v>
      </c>
      <c r="P37" s="48">
        <f>LOOKUP(O37,Calcul!$L$20:$M$51)</f>
        <v>15</v>
      </c>
      <c r="Q37" s="47"/>
      <c r="R37" s="48"/>
      <c r="S37" s="47">
        <v>2</v>
      </c>
      <c r="T37" s="48">
        <f>LOOKUP(S37,Calcul!$L$20:$M$51)</f>
        <v>17</v>
      </c>
      <c r="U37" s="58"/>
      <c r="V37" s="59">
        <f>AVERAGE(J37,L37,N37,T37,X37,Z37,AB37,P37)</f>
        <v>15.714285714285714</v>
      </c>
      <c r="W37" s="47">
        <v>2</v>
      </c>
      <c r="X37" s="48">
        <f>LOOKUP(W37,Calcul!$L$20:$M$51)</f>
        <v>17</v>
      </c>
      <c r="Y37" s="47">
        <v>7</v>
      </c>
      <c r="Z37" s="48">
        <f>LOOKUP(Y37,Calcul!$L$20:$M$51)</f>
        <v>9</v>
      </c>
      <c r="AA37" s="47">
        <v>1</v>
      </c>
      <c r="AB37" s="48">
        <f>LOOKUP(AA37,Calcul!$L$20:$M$51)</f>
        <v>20</v>
      </c>
      <c r="AC37" s="50">
        <f t="shared" si="8"/>
        <v>125.71428571428572</v>
      </c>
      <c r="AD37" s="45">
        <f t="shared" si="9"/>
        <v>7</v>
      </c>
      <c r="AE37" s="51">
        <f t="shared" si="10"/>
        <v>17.95918367346939</v>
      </c>
      <c r="AF37" s="51">
        <f t="shared" si="11"/>
        <v>1.2857142857142776</v>
      </c>
      <c r="AG37" s="85"/>
      <c r="AH37" s="42"/>
    </row>
    <row r="38" spans="2:33" s="53" customFormat="1" ht="15" customHeight="1">
      <c r="B38" s="2"/>
      <c r="C38" s="44" t="s">
        <v>74</v>
      </c>
      <c r="D38" s="44" t="s">
        <v>75</v>
      </c>
      <c r="E38" s="45">
        <v>300136</v>
      </c>
      <c r="F38" s="46" t="s">
        <v>59</v>
      </c>
      <c r="G38" s="45" t="s">
        <v>71</v>
      </c>
      <c r="H38" s="83" t="s">
        <v>76</v>
      </c>
      <c r="I38" s="47">
        <v>5</v>
      </c>
      <c r="J38" s="48">
        <f>LOOKUP(I38,Calcul!$L$20:$M$51)</f>
        <v>11</v>
      </c>
      <c r="K38" s="47"/>
      <c r="L38" s="84">
        <v>11.8</v>
      </c>
      <c r="M38" s="47"/>
      <c r="N38" s="84">
        <v>11.8</v>
      </c>
      <c r="O38" s="47">
        <v>6</v>
      </c>
      <c r="P38" s="48">
        <f>LOOKUP(O38,Calcul!$L$20:$M$51)</f>
        <v>10</v>
      </c>
      <c r="Q38" s="47"/>
      <c r="R38" s="48"/>
      <c r="S38" s="47">
        <v>15</v>
      </c>
      <c r="T38" s="48">
        <f>LOOKUP(S38,Calcul!$L$20:$M$51)</f>
        <v>1</v>
      </c>
      <c r="U38" s="47">
        <v>1</v>
      </c>
      <c r="V38" s="48">
        <f>LOOKUP(U38,Calcul!$L$20:$M$51)</f>
        <v>20</v>
      </c>
      <c r="W38" s="47"/>
      <c r="X38" s="84">
        <v>11.8</v>
      </c>
      <c r="Y38" s="47">
        <v>2</v>
      </c>
      <c r="Z38" s="48">
        <f>LOOKUP(Y38,Calcul!$L$20:$M$51)</f>
        <v>17</v>
      </c>
      <c r="AA38" s="47"/>
      <c r="AB38" s="49">
        <f>AVERAGE(J38,L38,N38,P38,T38,V38,X38,Z38)</f>
        <v>11.799999999999999</v>
      </c>
      <c r="AC38" s="50">
        <f t="shared" si="8"/>
        <v>106.19999999999999</v>
      </c>
      <c r="AD38" s="45">
        <f t="shared" si="9"/>
        <v>5</v>
      </c>
      <c r="AE38" s="51">
        <f t="shared" si="10"/>
        <v>21.24</v>
      </c>
      <c r="AF38" s="51">
        <f t="shared" si="11"/>
        <v>19.514285714285734</v>
      </c>
      <c r="AG38" s="52"/>
    </row>
    <row r="39" spans="1:33" s="42" customFormat="1" ht="15" customHeight="1">
      <c r="A39" s="53"/>
      <c r="B39" s="2"/>
      <c r="C39" s="46" t="s">
        <v>77</v>
      </c>
      <c r="D39" s="44" t="s">
        <v>69</v>
      </c>
      <c r="E39" s="45">
        <v>27654</v>
      </c>
      <c r="F39" s="46" t="s">
        <v>78</v>
      </c>
      <c r="G39" s="45" t="s">
        <v>71</v>
      </c>
      <c r="H39" s="47" t="s">
        <v>35</v>
      </c>
      <c r="I39" s="47">
        <v>3</v>
      </c>
      <c r="J39" s="48">
        <f>LOOKUP(I39,Calcul!$L$20:$M$51)</f>
        <v>15</v>
      </c>
      <c r="K39" s="47">
        <v>8</v>
      </c>
      <c r="L39" s="48">
        <f>LOOKUP(K39,Calcul!$L$20:$M$51)</f>
        <v>8</v>
      </c>
      <c r="M39" s="47">
        <v>4</v>
      </c>
      <c r="N39" s="48">
        <f>LOOKUP(M39,Calcul!$L$20:$M$51)</f>
        <v>13</v>
      </c>
      <c r="O39" s="47">
        <v>5</v>
      </c>
      <c r="P39" s="48">
        <f>LOOKUP(O39,Calcul!$L$20:$M$51)</f>
        <v>11</v>
      </c>
      <c r="Q39" s="47"/>
      <c r="R39" s="48"/>
      <c r="S39" s="47">
        <v>8</v>
      </c>
      <c r="T39" s="48">
        <f>LOOKUP(S39,Calcul!$L$20:$M$51)</f>
        <v>8</v>
      </c>
      <c r="U39" s="47"/>
      <c r="V39" s="48"/>
      <c r="W39" s="47">
        <v>6</v>
      </c>
      <c r="X39" s="48">
        <f>LOOKUP(W39,Calcul!$L$20:$M$51)</f>
        <v>10</v>
      </c>
      <c r="Y39" s="47">
        <v>9</v>
      </c>
      <c r="Z39" s="48">
        <f>LOOKUP(Y39,Calcul!$L$20:$M$51)</f>
        <v>7</v>
      </c>
      <c r="AA39" s="47">
        <v>3</v>
      </c>
      <c r="AB39" s="48">
        <f>LOOKUP(AA39,Calcul!$L$20:$M$51)</f>
        <v>15</v>
      </c>
      <c r="AC39" s="50">
        <f t="shared" si="8"/>
        <v>87</v>
      </c>
      <c r="AD39" s="45">
        <f t="shared" si="9"/>
        <v>8</v>
      </c>
      <c r="AE39" s="51">
        <f t="shared" si="10"/>
        <v>10.875</v>
      </c>
      <c r="AF39" s="51">
        <f t="shared" si="11"/>
        <v>19.19999999999999</v>
      </c>
      <c r="AG39" s="85"/>
    </row>
    <row r="40" spans="2:34" s="53" customFormat="1" ht="15" customHeight="1">
      <c r="B40" s="2"/>
      <c r="C40" s="44" t="s">
        <v>79</v>
      </c>
      <c r="D40" s="44" t="s">
        <v>50</v>
      </c>
      <c r="E40" s="45">
        <v>19586</v>
      </c>
      <c r="F40" s="57" t="s">
        <v>70</v>
      </c>
      <c r="G40" s="45" t="s">
        <v>71</v>
      </c>
      <c r="H40" s="47" t="s">
        <v>35</v>
      </c>
      <c r="I40" s="47"/>
      <c r="J40" s="48"/>
      <c r="K40" s="47">
        <v>4</v>
      </c>
      <c r="L40" s="48">
        <f>LOOKUP(K40,Calcul!$L$20:$M$51)</f>
        <v>13</v>
      </c>
      <c r="M40" s="47">
        <v>5</v>
      </c>
      <c r="N40" s="48">
        <f>LOOKUP(M40,Calcul!$L$20:$M$51)</f>
        <v>11</v>
      </c>
      <c r="O40" s="47">
        <v>2</v>
      </c>
      <c r="P40" s="48">
        <f>LOOKUP(O40,Calcul!$L$20:$M$51)</f>
        <v>17</v>
      </c>
      <c r="Q40" s="47"/>
      <c r="R40" s="48"/>
      <c r="S40" s="47"/>
      <c r="T40" s="48"/>
      <c r="U40" s="58"/>
      <c r="V40" s="59">
        <f>AVERAGE(J40,L40,N40,T40,X40,Z40,AB40,P40)</f>
        <v>12.4</v>
      </c>
      <c r="W40" s="47">
        <v>3</v>
      </c>
      <c r="X40" s="48">
        <f>LOOKUP(W40,Calcul!$L$20:$M$51)</f>
        <v>15</v>
      </c>
      <c r="Y40" s="47"/>
      <c r="Z40" s="48"/>
      <c r="AA40" s="47">
        <v>10</v>
      </c>
      <c r="AB40" s="48">
        <f>LOOKUP(AA40,Calcul!$L$20:$M$51)</f>
        <v>6</v>
      </c>
      <c r="AC40" s="50">
        <f t="shared" si="8"/>
        <v>74.4</v>
      </c>
      <c r="AD40" s="45">
        <f t="shared" si="9"/>
        <v>5</v>
      </c>
      <c r="AE40" s="51">
        <f t="shared" si="10"/>
        <v>14.88</v>
      </c>
      <c r="AF40" s="51">
        <f t="shared" si="11"/>
        <v>12.599999999999994</v>
      </c>
      <c r="AG40" s="85"/>
      <c r="AH40" s="42"/>
    </row>
    <row r="41" spans="1:34" s="109" customFormat="1" ht="15" customHeight="1">
      <c r="A41" s="53"/>
      <c r="B41" s="2"/>
      <c r="C41" s="46" t="s">
        <v>80</v>
      </c>
      <c r="D41" s="33"/>
      <c r="E41" s="45">
        <v>2376</v>
      </c>
      <c r="F41" s="57" t="s">
        <v>11</v>
      </c>
      <c r="G41" s="45" t="s">
        <v>71</v>
      </c>
      <c r="H41" s="47" t="s">
        <v>35</v>
      </c>
      <c r="I41" s="58"/>
      <c r="J41" s="59">
        <f>AVERAGE(AB41,N41,L41,P41,R41,T41,V41,X41,Z41)</f>
        <v>15.333333333333334</v>
      </c>
      <c r="K41" s="47"/>
      <c r="L41" s="48"/>
      <c r="M41" s="47"/>
      <c r="N41" s="48"/>
      <c r="O41" s="47">
        <v>1</v>
      </c>
      <c r="P41" s="48">
        <f>LOOKUP(O41,Calcul!$L$20:$M$51)</f>
        <v>20</v>
      </c>
      <c r="Q41" s="47"/>
      <c r="R41" s="48"/>
      <c r="S41" s="47"/>
      <c r="T41" s="48"/>
      <c r="U41" s="47"/>
      <c r="V41" s="48"/>
      <c r="W41" s="47"/>
      <c r="X41" s="48"/>
      <c r="Y41" s="47">
        <v>4</v>
      </c>
      <c r="Z41" s="48">
        <f>LOOKUP(Y41,Calcul!$L$20:$M$51)</f>
        <v>13</v>
      </c>
      <c r="AA41" s="47">
        <v>4</v>
      </c>
      <c r="AB41" s="48">
        <f>LOOKUP(AA41,Calcul!$L$20:$M$51)</f>
        <v>13</v>
      </c>
      <c r="AC41" s="50">
        <f t="shared" si="8"/>
        <v>61.333333333333336</v>
      </c>
      <c r="AD41" s="45">
        <f t="shared" si="9"/>
        <v>3</v>
      </c>
      <c r="AE41" s="51">
        <f t="shared" si="10"/>
        <v>20.444444444444446</v>
      </c>
      <c r="AF41" s="51">
        <f t="shared" si="11"/>
        <v>13.06666666666667</v>
      </c>
      <c r="AG41" s="85"/>
      <c r="AH41" s="42"/>
    </row>
    <row r="42" spans="2:33" s="42" customFormat="1" ht="15" customHeight="1">
      <c r="B42" s="2"/>
      <c r="C42" s="44" t="s">
        <v>81</v>
      </c>
      <c r="D42" s="44" t="s">
        <v>50</v>
      </c>
      <c r="E42" s="45">
        <v>188461</v>
      </c>
      <c r="F42" s="57" t="s">
        <v>70</v>
      </c>
      <c r="G42" s="47" t="s">
        <v>71</v>
      </c>
      <c r="H42" s="47" t="s">
        <v>35</v>
      </c>
      <c r="I42" s="47">
        <v>6</v>
      </c>
      <c r="J42" s="48">
        <f>LOOKUP(I42,Calcul!$L$20:$M$51)</f>
        <v>10</v>
      </c>
      <c r="K42" s="47">
        <v>4</v>
      </c>
      <c r="L42" s="48">
        <f>LOOKUP(K42,Calcul!$L$20:$M$51)</f>
        <v>13</v>
      </c>
      <c r="M42" s="47"/>
      <c r="N42" s="48"/>
      <c r="O42" s="47"/>
      <c r="P42" s="48"/>
      <c r="Q42" s="47"/>
      <c r="R42" s="48"/>
      <c r="S42" s="47">
        <v>6</v>
      </c>
      <c r="T42" s="48">
        <f>LOOKUP(S42,Calcul!$L$20:$M$51)</f>
        <v>10</v>
      </c>
      <c r="U42" s="58"/>
      <c r="V42" s="59">
        <f>AVERAGE(J42,L42,N42,T42,X42,Z42,AB42,P42)</f>
        <v>10.2</v>
      </c>
      <c r="W42" s="47">
        <v>7</v>
      </c>
      <c r="X42" s="48">
        <f>LOOKUP(W42,Calcul!$L$20:$M$51)</f>
        <v>9</v>
      </c>
      <c r="Y42" s="47"/>
      <c r="Z42" s="48"/>
      <c r="AA42" s="47">
        <v>7</v>
      </c>
      <c r="AB42" s="48">
        <f>LOOKUP(AA42,Calcul!$L$20:$M$51)</f>
        <v>9</v>
      </c>
      <c r="AC42" s="50">
        <f t="shared" si="8"/>
        <v>61.2</v>
      </c>
      <c r="AD42" s="45">
        <f t="shared" si="9"/>
        <v>5</v>
      </c>
      <c r="AE42" s="51">
        <f t="shared" si="10"/>
        <v>12.24</v>
      </c>
      <c r="AF42" s="51">
        <f t="shared" si="11"/>
        <v>0.13333333333333286</v>
      </c>
      <c r="AG42" s="85"/>
    </row>
    <row r="43" spans="2:33" s="42" customFormat="1" ht="15" customHeight="1">
      <c r="B43" s="2"/>
      <c r="C43" s="46" t="s">
        <v>82</v>
      </c>
      <c r="D43" s="44"/>
      <c r="E43" s="110">
        <v>20193</v>
      </c>
      <c r="F43" s="46" t="s">
        <v>83</v>
      </c>
      <c r="G43" s="45" t="s">
        <v>71</v>
      </c>
      <c r="H43" s="47" t="s">
        <v>35</v>
      </c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>
        <v>3</v>
      </c>
      <c r="V43" s="48">
        <f>LOOKUP(U43,Calcul!$L$20:$M$51)</f>
        <v>15</v>
      </c>
      <c r="W43" s="47">
        <v>1</v>
      </c>
      <c r="X43" s="48">
        <f>LOOKUP(W43,Calcul!$L$20:$M$51)</f>
        <v>20</v>
      </c>
      <c r="Y43" s="47">
        <v>1</v>
      </c>
      <c r="Z43" s="48">
        <f>LOOKUP(Y43,Calcul!$L$20:$M$51)</f>
        <v>20</v>
      </c>
      <c r="AA43" s="47"/>
      <c r="AB43" s="48"/>
      <c r="AC43" s="50">
        <f t="shared" si="8"/>
        <v>55</v>
      </c>
      <c r="AD43" s="45">
        <f t="shared" si="9"/>
        <v>3</v>
      </c>
      <c r="AE43" s="51">
        <f t="shared" si="10"/>
        <v>18.333333333333332</v>
      </c>
      <c r="AF43" s="51">
        <f t="shared" si="11"/>
        <v>6.200000000000003</v>
      </c>
      <c r="AG43" s="85"/>
    </row>
    <row r="44" spans="2:33" s="53" customFormat="1" ht="15" customHeight="1">
      <c r="B44" s="2"/>
      <c r="C44" s="44" t="s">
        <v>84</v>
      </c>
      <c r="D44" s="44" t="s">
        <v>69</v>
      </c>
      <c r="E44" s="45">
        <v>204175</v>
      </c>
      <c r="F44" s="57" t="s">
        <v>85</v>
      </c>
      <c r="G44" s="45" t="s">
        <v>71</v>
      </c>
      <c r="H44" s="47" t="s">
        <v>35</v>
      </c>
      <c r="I44" s="47"/>
      <c r="J44" s="48"/>
      <c r="K44" s="47">
        <v>9</v>
      </c>
      <c r="L44" s="48">
        <f>LOOKUP(K44,Calcul!$L$20:$M$51)</f>
        <v>7</v>
      </c>
      <c r="M44" s="58"/>
      <c r="N44" s="59">
        <f>AVERAGE(J44,L44,R44,P44,T44,V44,X44,Z44,AB44)</f>
        <v>8</v>
      </c>
      <c r="O44" s="47">
        <v>8</v>
      </c>
      <c r="P44" s="48">
        <f>LOOKUP(O44,Calcul!$L$20:$M$51)</f>
        <v>8</v>
      </c>
      <c r="Q44" s="47"/>
      <c r="R44" s="48"/>
      <c r="S44" s="47">
        <v>10</v>
      </c>
      <c r="T44" s="48">
        <f>LOOKUP(S44,Calcul!$L$20:$M$51)</f>
        <v>6</v>
      </c>
      <c r="U44" s="47"/>
      <c r="V44" s="48"/>
      <c r="W44" s="47"/>
      <c r="X44" s="48"/>
      <c r="Y44" s="47"/>
      <c r="Z44" s="48"/>
      <c r="AA44" s="47">
        <v>5</v>
      </c>
      <c r="AB44" s="48">
        <f>LOOKUP(AA44,Calcul!$L$20:$M$51)</f>
        <v>11</v>
      </c>
      <c r="AC44" s="50">
        <f t="shared" si="8"/>
        <v>40</v>
      </c>
      <c r="AD44" s="45">
        <f t="shared" si="9"/>
        <v>4</v>
      </c>
      <c r="AE44" s="51">
        <f t="shared" si="10"/>
        <v>10</v>
      </c>
      <c r="AF44" s="51">
        <f t="shared" si="11"/>
        <v>15</v>
      </c>
      <c r="AG44" s="52"/>
    </row>
    <row r="45" spans="2:33" s="42" customFormat="1" ht="15" customHeight="1">
      <c r="B45" s="2"/>
      <c r="C45" s="46" t="s">
        <v>66</v>
      </c>
      <c r="D45" s="44"/>
      <c r="E45" s="45">
        <v>330942</v>
      </c>
      <c r="F45" s="46" t="s">
        <v>54</v>
      </c>
      <c r="G45" s="47" t="s">
        <v>71</v>
      </c>
      <c r="H45" s="99" t="s">
        <v>52</v>
      </c>
      <c r="I45" s="47" t="s">
        <v>56</v>
      </c>
      <c r="J45" s="48">
        <f>LOOKUP(I45,Calcul!$L$20:$M$51)</f>
        <v>0</v>
      </c>
      <c r="K45" s="47"/>
      <c r="L45" s="84">
        <v>4.6</v>
      </c>
      <c r="M45" s="47"/>
      <c r="N45" s="84">
        <v>4.6</v>
      </c>
      <c r="O45" s="47">
        <v>12</v>
      </c>
      <c r="P45" s="48">
        <f>LOOKUP(O45,Calcul!$L$20:$M$51)</f>
        <v>4</v>
      </c>
      <c r="Q45" s="47"/>
      <c r="R45" s="48"/>
      <c r="S45" s="47">
        <v>14</v>
      </c>
      <c r="T45" s="48">
        <f>LOOKUP(S45,Calcul!$L$20:$M$51)</f>
        <v>2</v>
      </c>
      <c r="U45" s="47">
        <v>4</v>
      </c>
      <c r="V45" s="48">
        <f>LOOKUP(U45,Calcul!$L$20:$M$51)</f>
        <v>13</v>
      </c>
      <c r="W45" s="47"/>
      <c r="X45" s="84">
        <v>4.6</v>
      </c>
      <c r="Y45" s="47">
        <v>12</v>
      </c>
      <c r="Z45" s="48">
        <f>LOOKUP(Y45,Calcul!$L$20:$M$51)</f>
        <v>4</v>
      </c>
      <c r="AA45" s="47"/>
      <c r="AB45" s="48"/>
      <c r="AC45" s="50">
        <f t="shared" si="8"/>
        <v>36.800000000000004</v>
      </c>
      <c r="AD45" s="45">
        <f t="shared" si="9"/>
        <v>5</v>
      </c>
      <c r="AE45" s="51">
        <f t="shared" si="10"/>
        <v>7.360000000000001</v>
      </c>
      <c r="AF45" s="51">
        <f t="shared" si="11"/>
        <v>3.1999999999999957</v>
      </c>
      <c r="AG45" s="85"/>
    </row>
    <row r="46" spans="2:33" s="42" customFormat="1" ht="15" customHeight="1">
      <c r="B46" s="2"/>
      <c r="C46" s="46" t="s">
        <v>86</v>
      </c>
      <c r="D46" s="44" t="s">
        <v>50</v>
      </c>
      <c r="E46" s="45">
        <v>17144</v>
      </c>
      <c r="F46" s="46" t="s">
        <v>54</v>
      </c>
      <c r="G46" s="45" t="s">
        <v>71</v>
      </c>
      <c r="H46" s="47" t="s">
        <v>35</v>
      </c>
      <c r="I46" s="47" t="s">
        <v>56</v>
      </c>
      <c r="J46" s="48">
        <f>LOOKUP(I46,Calcul!$L$20:$M$51)</f>
        <v>0</v>
      </c>
      <c r="K46" s="47">
        <v>11</v>
      </c>
      <c r="L46" s="48">
        <f>LOOKUP(K46,Calcul!$L$20:$M$51)</f>
        <v>5</v>
      </c>
      <c r="M46" s="47">
        <v>8</v>
      </c>
      <c r="N46" s="48">
        <f>LOOKUP(M46,Calcul!$L$20:$M$51)</f>
        <v>8</v>
      </c>
      <c r="O46" s="47">
        <v>4</v>
      </c>
      <c r="P46" s="48">
        <f>LOOKUP(O46,Calcul!$L$20:$M$51)</f>
        <v>13</v>
      </c>
      <c r="Q46" s="47"/>
      <c r="R46" s="48"/>
      <c r="S46" s="47">
        <v>7</v>
      </c>
      <c r="T46" s="48">
        <f>LOOKUP(S46,Calcul!$L$20:$M$51)</f>
        <v>9</v>
      </c>
      <c r="U46" s="47"/>
      <c r="V46" s="48"/>
      <c r="W46" s="47"/>
      <c r="X46" s="48"/>
      <c r="Y46" s="47"/>
      <c r="Z46" s="48"/>
      <c r="AA46" s="47">
        <v>15</v>
      </c>
      <c r="AB46" s="48">
        <f>LOOKUP(AA46,Calcul!$L$20:$M$51)</f>
        <v>1</v>
      </c>
      <c r="AC46" s="50">
        <f t="shared" si="8"/>
        <v>36</v>
      </c>
      <c r="AD46" s="45">
        <f t="shared" si="9"/>
        <v>6</v>
      </c>
      <c r="AE46" s="51">
        <f t="shared" si="10"/>
        <v>6</v>
      </c>
      <c r="AF46" s="51">
        <f t="shared" si="11"/>
        <v>0.8000000000000043</v>
      </c>
      <c r="AG46" s="85"/>
    </row>
    <row r="47" spans="1:34" s="53" customFormat="1" ht="15" customHeight="1">
      <c r="A47" s="42"/>
      <c r="B47" s="2"/>
      <c r="C47" s="46" t="s">
        <v>87</v>
      </c>
      <c r="D47" s="44"/>
      <c r="E47" s="45">
        <v>107613</v>
      </c>
      <c r="F47" s="57" t="s">
        <v>12</v>
      </c>
      <c r="G47" s="47" t="s">
        <v>71</v>
      </c>
      <c r="H47" s="47" t="s">
        <v>35</v>
      </c>
      <c r="I47" s="47">
        <v>4</v>
      </c>
      <c r="J47" s="48">
        <f>LOOKUP(I47,Calcul!$L$20:$M$51)</f>
        <v>13</v>
      </c>
      <c r="K47" s="58"/>
      <c r="L47" s="59">
        <f>AVERAGE(J47,P47,N47,R47,T47,V47,X47,Z47,AB47)</f>
        <v>11.5</v>
      </c>
      <c r="M47" s="47">
        <v>6</v>
      </c>
      <c r="N47" s="48">
        <f>LOOKUP(M47,Calcul!$L$20:$M$51)</f>
        <v>10</v>
      </c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50">
        <f t="shared" si="8"/>
        <v>34.5</v>
      </c>
      <c r="AD47" s="45">
        <f t="shared" si="9"/>
        <v>2</v>
      </c>
      <c r="AE47" s="51">
        <f t="shared" si="10"/>
        <v>17.25</v>
      </c>
      <c r="AF47" s="51">
        <f t="shared" si="11"/>
        <v>1.5</v>
      </c>
      <c r="AG47" s="85"/>
      <c r="AH47" s="42"/>
    </row>
    <row r="48" spans="1:34" s="53" customFormat="1" ht="15" customHeight="1">
      <c r="A48" s="42"/>
      <c r="B48" s="2"/>
      <c r="C48" s="44" t="s">
        <v>88</v>
      </c>
      <c r="D48" s="44" t="s">
        <v>50</v>
      </c>
      <c r="E48" s="45">
        <v>150037</v>
      </c>
      <c r="F48" s="46" t="s">
        <v>41</v>
      </c>
      <c r="G48" s="45" t="s">
        <v>71</v>
      </c>
      <c r="H48" s="47" t="s">
        <v>35</v>
      </c>
      <c r="I48" s="47"/>
      <c r="J48" s="48"/>
      <c r="K48" s="47">
        <v>7</v>
      </c>
      <c r="L48" s="48">
        <f>LOOKUP(K48,Calcul!$L$20:$M$51)</f>
        <v>9</v>
      </c>
      <c r="M48" s="47"/>
      <c r="N48" s="48"/>
      <c r="O48" s="47">
        <v>9</v>
      </c>
      <c r="P48" s="48">
        <f>LOOKUP(O48,Calcul!$L$20:$M$51)</f>
        <v>7</v>
      </c>
      <c r="Q48" s="47"/>
      <c r="R48" s="48"/>
      <c r="S48" s="47"/>
      <c r="T48" s="48"/>
      <c r="U48" s="47">
        <v>5</v>
      </c>
      <c r="V48" s="48">
        <f>LOOKUP(U48,Calcul!$L$20:$M$51)</f>
        <v>11</v>
      </c>
      <c r="W48" s="47"/>
      <c r="X48" s="48"/>
      <c r="Y48" s="47"/>
      <c r="Z48" s="48"/>
      <c r="AA48" s="47">
        <v>11</v>
      </c>
      <c r="AB48" s="48">
        <f>LOOKUP(AA48,Calcul!$L$20:$M$51)</f>
        <v>5</v>
      </c>
      <c r="AC48" s="50">
        <f t="shared" si="8"/>
        <v>32</v>
      </c>
      <c r="AD48" s="45">
        <f t="shared" si="9"/>
        <v>4</v>
      </c>
      <c r="AE48" s="51">
        <f t="shared" si="10"/>
        <v>8</v>
      </c>
      <c r="AF48" s="51">
        <f t="shared" si="11"/>
        <v>2.5</v>
      </c>
      <c r="AG48" s="85"/>
      <c r="AH48" s="42"/>
    </row>
    <row r="49" spans="2:33" s="42" customFormat="1" ht="15" customHeight="1">
      <c r="B49" s="2"/>
      <c r="C49" s="46" t="s">
        <v>89</v>
      </c>
      <c r="D49" s="44"/>
      <c r="E49" s="45">
        <v>72832</v>
      </c>
      <c r="F49" s="57" t="s">
        <v>85</v>
      </c>
      <c r="G49" s="45" t="s">
        <v>71</v>
      </c>
      <c r="H49" s="111" t="s">
        <v>90</v>
      </c>
      <c r="I49" s="47"/>
      <c r="J49" s="48"/>
      <c r="K49" s="47"/>
      <c r="L49" s="48"/>
      <c r="M49" s="58"/>
      <c r="N49" s="59">
        <f>AVERAGE(J49,L49,R49,P49,T49,V49,X49,Z49,AB49)</f>
        <v>13</v>
      </c>
      <c r="O49" s="47"/>
      <c r="P49" s="48"/>
      <c r="Q49" s="47"/>
      <c r="R49" s="48"/>
      <c r="S49" s="47">
        <v>4</v>
      </c>
      <c r="T49" s="48">
        <f>LOOKUP(S49,Calcul!$L$20:$M$51)</f>
        <v>13</v>
      </c>
      <c r="U49" s="47"/>
      <c r="V49" s="48"/>
      <c r="W49" s="47"/>
      <c r="X49" s="48"/>
      <c r="Y49" s="47"/>
      <c r="Z49" s="48"/>
      <c r="AA49" s="47"/>
      <c r="AB49" s="48"/>
      <c r="AC49" s="50">
        <f t="shared" si="8"/>
        <v>26</v>
      </c>
      <c r="AD49" s="45">
        <f t="shared" si="9"/>
        <v>1</v>
      </c>
      <c r="AE49" s="51">
        <f t="shared" si="10"/>
        <v>26</v>
      </c>
      <c r="AF49" s="51">
        <f t="shared" si="11"/>
        <v>6</v>
      </c>
      <c r="AG49" s="85"/>
    </row>
    <row r="50" spans="2:33" s="42" customFormat="1" ht="15" customHeight="1">
      <c r="B50" s="2"/>
      <c r="C50" s="46" t="s">
        <v>91</v>
      </c>
      <c r="D50" s="44"/>
      <c r="E50" s="45">
        <v>319297</v>
      </c>
      <c r="F50" s="46" t="s">
        <v>54</v>
      </c>
      <c r="G50" s="45" t="s">
        <v>71</v>
      </c>
      <c r="H50" s="47" t="s">
        <v>35</v>
      </c>
      <c r="I50" s="47" t="s">
        <v>56</v>
      </c>
      <c r="J50" s="48">
        <f>LOOKUP(I50,Calcul!$L$20:$M$51)</f>
        <v>0</v>
      </c>
      <c r="K50" s="47">
        <v>10</v>
      </c>
      <c r="L50" s="48">
        <f>LOOKUP(K50,Calcul!$L$20:$M$51)</f>
        <v>6</v>
      </c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>
        <v>10</v>
      </c>
      <c r="Z50" s="48">
        <f>LOOKUP(Y50,Calcul!$L$20:$M$51)</f>
        <v>6</v>
      </c>
      <c r="AA50" s="47">
        <v>6</v>
      </c>
      <c r="AB50" s="48">
        <f>LOOKUP(AA50,Calcul!$L$20:$M$51)</f>
        <v>10</v>
      </c>
      <c r="AC50" s="50">
        <f t="shared" si="8"/>
        <v>22</v>
      </c>
      <c r="AD50" s="45">
        <f t="shared" si="9"/>
        <v>4</v>
      </c>
      <c r="AE50" s="51">
        <f t="shared" si="10"/>
        <v>5.5</v>
      </c>
      <c r="AF50" s="51">
        <f t="shared" si="11"/>
        <v>4</v>
      </c>
      <c r="AG50" s="85"/>
    </row>
    <row r="51" spans="2:33" s="42" customFormat="1" ht="15" customHeight="1">
      <c r="B51" s="2"/>
      <c r="C51" s="46" t="s">
        <v>92</v>
      </c>
      <c r="D51" s="44"/>
      <c r="E51" s="45">
        <v>229708</v>
      </c>
      <c r="F51" s="46" t="s">
        <v>33</v>
      </c>
      <c r="G51" s="45" t="s">
        <v>71</v>
      </c>
      <c r="H51" s="47" t="s">
        <v>35</v>
      </c>
      <c r="I51" s="47"/>
      <c r="J51" s="48"/>
      <c r="K51" s="47"/>
      <c r="L51" s="48"/>
      <c r="M51" s="47">
        <v>9</v>
      </c>
      <c r="N51" s="48">
        <f>LOOKUP(M51,Calcul!$L$20:$M$51)</f>
        <v>7</v>
      </c>
      <c r="O51" s="47"/>
      <c r="P51" s="48"/>
      <c r="Q51" s="47"/>
      <c r="R51" s="48"/>
      <c r="S51" s="47">
        <v>11</v>
      </c>
      <c r="T51" s="48">
        <f>LOOKUP(S51,Calcul!$L$20:$M$51)</f>
        <v>5</v>
      </c>
      <c r="U51" s="47"/>
      <c r="V51" s="48"/>
      <c r="W51" s="47"/>
      <c r="X51" s="48"/>
      <c r="Y51" s="47">
        <v>8</v>
      </c>
      <c r="Z51" s="48">
        <f>LOOKUP(Y51,Calcul!$L$20:$M$51)</f>
        <v>8</v>
      </c>
      <c r="AA51" s="47"/>
      <c r="AB51" s="48"/>
      <c r="AC51" s="50">
        <f t="shared" si="8"/>
        <v>20</v>
      </c>
      <c r="AD51" s="45">
        <f t="shared" si="9"/>
        <v>3</v>
      </c>
      <c r="AE51" s="51">
        <f t="shared" si="10"/>
        <v>6.666666666666667</v>
      </c>
      <c r="AF51" s="51">
        <f t="shared" si="11"/>
        <v>2</v>
      </c>
      <c r="AG51" s="85"/>
    </row>
    <row r="52" spans="2:33" s="42" customFormat="1" ht="15" customHeight="1">
      <c r="B52" s="2"/>
      <c r="C52" s="112" t="s">
        <v>93</v>
      </c>
      <c r="D52" s="44"/>
      <c r="E52" s="110">
        <v>79395</v>
      </c>
      <c r="F52" s="113" t="s">
        <v>94</v>
      </c>
      <c r="G52" s="45" t="s">
        <v>71</v>
      </c>
      <c r="H52" s="47" t="s">
        <v>35</v>
      </c>
      <c r="I52" s="47"/>
      <c r="J52" s="48"/>
      <c r="K52" s="47"/>
      <c r="L52" s="48"/>
      <c r="M52" s="47"/>
      <c r="N52" s="48"/>
      <c r="O52" s="58"/>
      <c r="P52" s="59">
        <f>AVERAGE(J52,L52,N52,T52,V52,X52,Z52,AB52)</f>
        <v>10</v>
      </c>
      <c r="Q52" s="47"/>
      <c r="R52" s="48"/>
      <c r="S52" s="47"/>
      <c r="T52" s="48"/>
      <c r="U52" s="47">
        <v>6</v>
      </c>
      <c r="V52" s="48">
        <f>LOOKUP(U52,Calcul!$L$20:$M$51)</f>
        <v>10</v>
      </c>
      <c r="W52" s="47"/>
      <c r="X52" s="48"/>
      <c r="Y52" s="47"/>
      <c r="Z52" s="48"/>
      <c r="AA52" s="47"/>
      <c r="AB52" s="48"/>
      <c r="AC52" s="50">
        <f t="shared" si="8"/>
        <v>20</v>
      </c>
      <c r="AD52" s="45">
        <f t="shared" si="9"/>
        <v>1</v>
      </c>
      <c r="AE52" s="51">
        <f t="shared" si="10"/>
        <v>20</v>
      </c>
      <c r="AF52" s="51">
        <f t="shared" si="11"/>
        <v>0</v>
      </c>
      <c r="AG52" s="85"/>
    </row>
    <row r="53" spans="2:33" s="53" customFormat="1" ht="15" customHeight="1">
      <c r="B53" s="2"/>
      <c r="C53" s="46" t="s">
        <v>95</v>
      </c>
      <c r="D53" s="44"/>
      <c r="E53" s="45">
        <v>264461</v>
      </c>
      <c r="F53" s="46" t="s">
        <v>33</v>
      </c>
      <c r="G53" s="45" t="s">
        <v>71</v>
      </c>
      <c r="H53" s="47" t="s">
        <v>35</v>
      </c>
      <c r="I53" s="47"/>
      <c r="J53" s="48"/>
      <c r="K53" s="47">
        <v>6</v>
      </c>
      <c r="L53" s="48">
        <f>LOOKUP(K53,Calcul!$L$20:$M$51)</f>
        <v>10</v>
      </c>
      <c r="M53" s="47">
        <v>7</v>
      </c>
      <c r="N53" s="48">
        <f>LOOKUP(M53,Calcul!$L$20:$M$51)</f>
        <v>9</v>
      </c>
      <c r="O53" s="47"/>
      <c r="P53" s="48"/>
      <c r="Q53" s="47"/>
      <c r="R53" s="48"/>
      <c r="S53" s="47">
        <v>17</v>
      </c>
      <c r="T53" s="48">
        <f>LOOKUP(S53,Calcul!$L$20:$M$51)</f>
        <v>0</v>
      </c>
      <c r="U53" s="47"/>
      <c r="V53" s="48"/>
      <c r="W53" s="47" t="s">
        <v>56</v>
      </c>
      <c r="X53" s="48">
        <f>LOOKUP(W53,Calcul!$L$20:$M$51)</f>
        <v>0</v>
      </c>
      <c r="Y53" s="47"/>
      <c r="Z53" s="48"/>
      <c r="AA53" s="47"/>
      <c r="AB53" s="48"/>
      <c r="AC53" s="50">
        <f t="shared" si="8"/>
        <v>19</v>
      </c>
      <c r="AD53" s="45">
        <f t="shared" si="9"/>
        <v>4</v>
      </c>
      <c r="AE53" s="51">
        <f t="shared" si="10"/>
        <v>4.75</v>
      </c>
      <c r="AF53" s="51">
        <f t="shared" si="11"/>
        <v>1</v>
      </c>
      <c r="AG53" s="52"/>
    </row>
    <row r="54" spans="2:33" s="53" customFormat="1" ht="15" customHeight="1">
      <c r="B54" s="2"/>
      <c r="C54" s="46" t="s">
        <v>96</v>
      </c>
      <c r="D54" s="44"/>
      <c r="E54" s="110">
        <v>267512</v>
      </c>
      <c r="F54" s="46" t="s">
        <v>33</v>
      </c>
      <c r="G54" s="45" t="s">
        <v>71</v>
      </c>
      <c r="H54" s="99" t="s">
        <v>52</v>
      </c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>
        <v>5</v>
      </c>
      <c r="T54" s="48">
        <f>LOOKUP(S54,Calcul!$L$20:$M$51)</f>
        <v>11</v>
      </c>
      <c r="U54" s="47"/>
      <c r="V54" s="48"/>
      <c r="W54" s="47"/>
      <c r="X54" s="48"/>
      <c r="Y54" s="47"/>
      <c r="Z54" s="48"/>
      <c r="AA54" s="47">
        <v>8</v>
      </c>
      <c r="AB54" s="48">
        <f>LOOKUP(AA54,Calcul!$L$20:$M$51)</f>
        <v>8</v>
      </c>
      <c r="AC54" s="50">
        <f t="shared" si="8"/>
        <v>19</v>
      </c>
      <c r="AD54" s="45">
        <f t="shared" si="9"/>
        <v>2</v>
      </c>
      <c r="AE54" s="51">
        <f t="shared" si="10"/>
        <v>9.5</v>
      </c>
      <c r="AF54" s="51">
        <f t="shared" si="11"/>
        <v>0</v>
      </c>
      <c r="AG54" s="52"/>
    </row>
    <row r="55" spans="2:33" s="53" customFormat="1" ht="15" customHeight="1">
      <c r="B55" s="2"/>
      <c r="C55" s="46" t="s">
        <v>97</v>
      </c>
      <c r="D55" s="44"/>
      <c r="E55" s="110">
        <v>301131</v>
      </c>
      <c r="F55" s="46" t="s">
        <v>98</v>
      </c>
      <c r="G55" s="45" t="s">
        <v>71</v>
      </c>
      <c r="H55" s="99" t="s">
        <v>76</v>
      </c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>
        <v>18</v>
      </c>
      <c r="T55" s="48">
        <f>LOOKUP(S55,Calcul!$L$20:$M$51)</f>
        <v>0</v>
      </c>
      <c r="U55" s="47">
        <v>7</v>
      </c>
      <c r="V55" s="48">
        <f>LOOKUP(U55,Calcul!$L$20:$M$51)</f>
        <v>9</v>
      </c>
      <c r="W55" s="47"/>
      <c r="X55" s="48"/>
      <c r="Y55" s="47">
        <v>11</v>
      </c>
      <c r="Z55" s="48">
        <f>LOOKUP(Y55,Calcul!$L$20:$M$51)</f>
        <v>5</v>
      </c>
      <c r="AA55" s="47">
        <v>13</v>
      </c>
      <c r="AB55" s="48">
        <f>LOOKUP(AA55,Calcul!$L$20:$M$51)</f>
        <v>3</v>
      </c>
      <c r="AC55" s="50">
        <f t="shared" si="8"/>
        <v>17</v>
      </c>
      <c r="AD55" s="45">
        <f t="shared" si="9"/>
        <v>4</v>
      </c>
      <c r="AE55" s="51">
        <f t="shared" si="10"/>
        <v>4.25</v>
      </c>
      <c r="AF55" s="51">
        <f t="shared" si="11"/>
        <v>2</v>
      </c>
      <c r="AG55" s="52"/>
    </row>
    <row r="56" spans="2:33" s="53" customFormat="1" ht="15" customHeight="1">
      <c r="B56" s="2"/>
      <c r="C56" s="46" t="s">
        <v>99</v>
      </c>
      <c r="D56" s="44"/>
      <c r="E56" s="110">
        <v>78766</v>
      </c>
      <c r="F56" s="57" t="s">
        <v>12</v>
      </c>
      <c r="G56" s="45" t="s">
        <v>71</v>
      </c>
      <c r="H56" s="47" t="s">
        <v>35</v>
      </c>
      <c r="I56" s="47"/>
      <c r="J56" s="48"/>
      <c r="K56" s="58"/>
      <c r="L56" s="59">
        <f>AVERAGE(J56,P56,N56,R56,T56,V56,X56,Z56,AB56)</f>
        <v>5.5</v>
      </c>
      <c r="M56" s="47"/>
      <c r="N56" s="48"/>
      <c r="O56" s="47"/>
      <c r="P56" s="48"/>
      <c r="Q56" s="47"/>
      <c r="R56" s="48"/>
      <c r="S56" s="47">
        <v>12</v>
      </c>
      <c r="T56" s="48">
        <f>LOOKUP(S56,Calcul!$L$20:$M$51)</f>
        <v>4</v>
      </c>
      <c r="U56" s="47"/>
      <c r="V56" s="48"/>
      <c r="W56" s="47"/>
      <c r="X56" s="48"/>
      <c r="Y56" s="47"/>
      <c r="Z56" s="48"/>
      <c r="AA56" s="47">
        <v>9</v>
      </c>
      <c r="AB56" s="48">
        <f>LOOKUP(AA56,Calcul!$L$20:$M$51)</f>
        <v>7</v>
      </c>
      <c r="AC56" s="50">
        <f t="shared" si="8"/>
        <v>16.5</v>
      </c>
      <c r="AD56" s="45">
        <f t="shared" si="9"/>
        <v>2</v>
      </c>
      <c r="AE56" s="51">
        <f t="shared" si="10"/>
        <v>8.25</v>
      </c>
      <c r="AF56" s="51">
        <f t="shared" si="11"/>
        <v>0.5</v>
      </c>
      <c r="AG56" s="52"/>
    </row>
    <row r="57" spans="2:33" s="53" customFormat="1" ht="15" customHeight="1">
      <c r="B57" s="2"/>
      <c r="C57" s="44" t="s">
        <v>100</v>
      </c>
      <c r="D57" s="44"/>
      <c r="E57" s="45">
        <v>56048</v>
      </c>
      <c r="F57" s="46" t="s">
        <v>41</v>
      </c>
      <c r="G57" s="45" t="s">
        <v>71</v>
      </c>
      <c r="H57" s="47" t="s">
        <v>35</v>
      </c>
      <c r="I57" s="47"/>
      <c r="J57" s="48"/>
      <c r="K57" s="47">
        <v>12</v>
      </c>
      <c r="L57" s="48">
        <f>LOOKUP(K57,Calcul!$L$20:$M$51)</f>
        <v>4</v>
      </c>
      <c r="M57" s="47"/>
      <c r="N57" s="48"/>
      <c r="O57" s="47">
        <v>13</v>
      </c>
      <c r="P57" s="48">
        <f>LOOKUP(O57,Calcul!$L$20:$M$51)</f>
        <v>3</v>
      </c>
      <c r="Q57" s="47"/>
      <c r="R57" s="48"/>
      <c r="S57" s="47"/>
      <c r="T57" s="48"/>
      <c r="U57" s="47"/>
      <c r="V57" s="48"/>
      <c r="W57" s="47">
        <v>8</v>
      </c>
      <c r="X57" s="48">
        <f>LOOKUP(W57,Calcul!$L$20:$M$51)</f>
        <v>8</v>
      </c>
      <c r="Y57" s="47"/>
      <c r="Z57" s="48"/>
      <c r="AA57" s="47"/>
      <c r="AB57" s="48"/>
      <c r="AC57" s="50">
        <f t="shared" si="8"/>
        <v>15</v>
      </c>
      <c r="AD57" s="45">
        <f t="shared" si="9"/>
        <v>3</v>
      </c>
      <c r="AE57" s="51">
        <f t="shared" si="10"/>
        <v>5</v>
      </c>
      <c r="AF57" s="51">
        <f t="shared" si="11"/>
        <v>1.5</v>
      </c>
      <c r="AG57" s="52"/>
    </row>
    <row r="58" spans="2:33" s="53" customFormat="1" ht="15" customHeight="1">
      <c r="B58" s="2"/>
      <c r="C58" s="44" t="s">
        <v>101</v>
      </c>
      <c r="D58" s="44"/>
      <c r="E58" s="45">
        <v>181692</v>
      </c>
      <c r="F58" s="46" t="s">
        <v>47</v>
      </c>
      <c r="G58" s="45" t="s">
        <v>71</v>
      </c>
      <c r="H58" s="47" t="s">
        <v>35</v>
      </c>
      <c r="I58" s="47"/>
      <c r="J58" s="48"/>
      <c r="K58" s="47"/>
      <c r="L58" s="48"/>
      <c r="M58" s="47"/>
      <c r="N58" s="48"/>
      <c r="O58" s="47"/>
      <c r="P58" s="48"/>
      <c r="Q58" s="47"/>
      <c r="R58" s="48"/>
      <c r="S58" s="47"/>
      <c r="T58" s="48"/>
      <c r="U58" s="47"/>
      <c r="V58" s="48"/>
      <c r="W58" s="47"/>
      <c r="X58" s="48"/>
      <c r="Y58" s="47">
        <v>3</v>
      </c>
      <c r="Z58" s="48">
        <f>LOOKUP(Y58,Calcul!$L$20:$M$51)</f>
        <v>15</v>
      </c>
      <c r="AA58" s="47"/>
      <c r="AB58" s="48"/>
      <c r="AC58" s="50">
        <f t="shared" si="8"/>
        <v>15</v>
      </c>
      <c r="AD58" s="45">
        <f t="shared" si="9"/>
        <v>1</v>
      </c>
      <c r="AE58" s="51">
        <f t="shared" si="10"/>
        <v>15</v>
      </c>
      <c r="AF58" s="51">
        <f>IF(ISNUMBER(#REF!),#REF!-AC58)</f>
        <v>0</v>
      </c>
      <c r="AG58" s="52"/>
    </row>
    <row r="59" spans="2:33" s="53" customFormat="1" ht="15" customHeight="1">
      <c r="B59" s="2"/>
      <c r="C59" s="44" t="s">
        <v>102</v>
      </c>
      <c r="D59" s="44" t="s">
        <v>50</v>
      </c>
      <c r="E59" s="45">
        <v>263844</v>
      </c>
      <c r="F59" s="57" t="s">
        <v>12</v>
      </c>
      <c r="G59" s="47" t="s">
        <v>71</v>
      </c>
      <c r="H59" s="111" t="s">
        <v>90</v>
      </c>
      <c r="I59" s="47" t="s">
        <v>56</v>
      </c>
      <c r="J59" s="48">
        <f>LOOKUP(I59,Calcul!$L$20:$M$51)</f>
        <v>0</v>
      </c>
      <c r="K59" s="58"/>
      <c r="L59" s="59">
        <f>AVERAGE(J59,P59,N59,R59,T59,V59,X59,Z59,AB59)</f>
        <v>4</v>
      </c>
      <c r="M59" s="47"/>
      <c r="N59" s="48"/>
      <c r="O59" s="47">
        <v>11</v>
      </c>
      <c r="P59" s="48">
        <f>LOOKUP(O59,Calcul!$L$20:$M$51)</f>
        <v>5</v>
      </c>
      <c r="Q59" s="47"/>
      <c r="R59" s="48"/>
      <c r="S59" s="47">
        <v>13</v>
      </c>
      <c r="T59" s="48">
        <f>LOOKUP(S59,Calcul!$L$20:$M$51)</f>
        <v>3</v>
      </c>
      <c r="U59" s="47"/>
      <c r="V59" s="48"/>
      <c r="W59" s="47"/>
      <c r="X59" s="48"/>
      <c r="Y59" s="47"/>
      <c r="Z59" s="48"/>
      <c r="AA59" s="47"/>
      <c r="AB59" s="48"/>
      <c r="AC59" s="50">
        <f t="shared" si="8"/>
        <v>12</v>
      </c>
      <c r="AD59" s="45">
        <f t="shared" si="9"/>
        <v>3</v>
      </c>
      <c r="AE59" s="51">
        <f t="shared" si="10"/>
        <v>4</v>
      </c>
      <c r="AF59" s="51">
        <f aca="true" t="shared" si="12" ref="AF59:AF63">IF(ISNUMBER(AC58),AC58-AC59)</f>
        <v>3</v>
      </c>
      <c r="AG59" s="52"/>
    </row>
    <row r="60" spans="2:33" s="53" customFormat="1" ht="15" customHeight="1">
      <c r="B60" s="2"/>
      <c r="C60" s="46" t="s">
        <v>103</v>
      </c>
      <c r="D60" s="44" t="s">
        <v>50</v>
      </c>
      <c r="E60" s="45">
        <v>270489</v>
      </c>
      <c r="F60" s="57" t="s">
        <v>70</v>
      </c>
      <c r="G60" s="45" t="s">
        <v>71</v>
      </c>
      <c r="H60" s="47" t="s">
        <v>35</v>
      </c>
      <c r="I60" s="47" t="s">
        <v>56</v>
      </c>
      <c r="J60" s="48">
        <f>LOOKUP(I60,Calcul!$L$20:$M$51)</f>
        <v>0</v>
      </c>
      <c r="K60" s="47"/>
      <c r="L60" s="48"/>
      <c r="M60" s="47"/>
      <c r="N60" s="48"/>
      <c r="O60" s="47">
        <v>10</v>
      </c>
      <c r="P60" s="48">
        <f>LOOKUP(O60,Calcul!$L$20:$M$51)</f>
        <v>6</v>
      </c>
      <c r="Q60" s="47"/>
      <c r="R60" s="48"/>
      <c r="S60" s="47"/>
      <c r="T60" s="48"/>
      <c r="U60" s="58"/>
      <c r="V60" s="59">
        <f>AVERAGE(J60,L60,N60,T60,X60,Z60,AB60,P60)</f>
        <v>6</v>
      </c>
      <c r="W60" s="47"/>
      <c r="X60" s="48"/>
      <c r="Y60" s="47"/>
      <c r="Z60" s="48"/>
      <c r="AA60" s="47"/>
      <c r="AB60" s="48"/>
      <c r="AC60" s="50">
        <f t="shared" si="8"/>
        <v>12</v>
      </c>
      <c r="AD60" s="45">
        <f t="shared" si="9"/>
        <v>2</v>
      </c>
      <c r="AE60" s="51">
        <f t="shared" si="10"/>
        <v>6</v>
      </c>
      <c r="AF60" s="51">
        <f t="shared" si="12"/>
        <v>0</v>
      </c>
      <c r="AG60" s="52"/>
    </row>
    <row r="61" spans="2:33" s="53" customFormat="1" ht="15" customHeight="1">
      <c r="B61" s="2"/>
      <c r="C61" s="46" t="s">
        <v>63</v>
      </c>
      <c r="D61" s="44"/>
      <c r="E61" s="110">
        <v>185962</v>
      </c>
      <c r="F61" s="46" t="s">
        <v>33</v>
      </c>
      <c r="G61" s="45" t="s">
        <v>71</v>
      </c>
      <c r="H61" s="47" t="s">
        <v>35</v>
      </c>
      <c r="I61" s="47"/>
      <c r="J61" s="48"/>
      <c r="K61" s="47"/>
      <c r="L61" s="48"/>
      <c r="M61" s="47"/>
      <c r="N61" s="48"/>
      <c r="O61" s="47"/>
      <c r="P61" s="48"/>
      <c r="Q61" s="47"/>
      <c r="R61" s="48"/>
      <c r="S61" s="47">
        <v>9</v>
      </c>
      <c r="T61" s="48">
        <f>LOOKUP(S61,Calcul!$L$20:$M$51)</f>
        <v>7</v>
      </c>
      <c r="U61" s="47"/>
      <c r="V61" s="48"/>
      <c r="W61" s="47"/>
      <c r="X61" s="48"/>
      <c r="Y61" s="47"/>
      <c r="Z61" s="48"/>
      <c r="AA61" s="47"/>
      <c r="AB61" s="48"/>
      <c r="AC61" s="50">
        <f t="shared" si="8"/>
        <v>7</v>
      </c>
      <c r="AD61" s="45">
        <f t="shared" si="9"/>
        <v>1</v>
      </c>
      <c r="AE61" s="51">
        <f t="shared" si="10"/>
        <v>7</v>
      </c>
      <c r="AF61" s="51">
        <f t="shared" si="12"/>
        <v>5</v>
      </c>
      <c r="AG61" s="52"/>
    </row>
    <row r="62" spans="2:33" s="53" customFormat="1" ht="15" customHeight="1">
      <c r="B62" s="2"/>
      <c r="C62" s="46" t="s">
        <v>104</v>
      </c>
      <c r="D62" s="44" t="s">
        <v>50</v>
      </c>
      <c r="E62" s="45">
        <v>260832</v>
      </c>
      <c r="F62" s="46" t="s">
        <v>54</v>
      </c>
      <c r="G62" s="45" t="s">
        <v>71</v>
      </c>
      <c r="H62" s="47" t="s">
        <v>35</v>
      </c>
      <c r="I62" s="47" t="s">
        <v>56</v>
      </c>
      <c r="J62" s="48">
        <f>LOOKUP(I62,Calcul!$L$20:$M$51)</f>
        <v>0</v>
      </c>
      <c r="K62" s="47">
        <v>13</v>
      </c>
      <c r="L62" s="48">
        <f>LOOKUP(K62,Calcul!$L$20:$M$51)</f>
        <v>3</v>
      </c>
      <c r="M62" s="47" t="s">
        <v>56</v>
      </c>
      <c r="N62" s="48">
        <f>LOOKUP(M62,Calcul!$L$20:$M$51)</f>
        <v>0</v>
      </c>
      <c r="O62" s="47"/>
      <c r="P62" s="48"/>
      <c r="Q62" s="47"/>
      <c r="R62" s="48"/>
      <c r="S62" s="47"/>
      <c r="T62" s="48"/>
      <c r="U62" s="47"/>
      <c r="V62" s="48"/>
      <c r="W62" s="47"/>
      <c r="X62" s="48"/>
      <c r="Y62" s="47"/>
      <c r="Z62" s="48"/>
      <c r="AA62" s="47"/>
      <c r="AB62" s="48"/>
      <c r="AC62" s="50">
        <f t="shared" si="8"/>
        <v>3</v>
      </c>
      <c r="AD62" s="45">
        <f t="shared" si="9"/>
        <v>3</v>
      </c>
      <c r="AE62" s="51">
        <f t="shared" si="10"/>
        <v>1</v>
      </c>
      <c r="AF62" s="51">
        <f t="shared" si="12"/>
        <v>4</v>
      </c>
      <c r="AG62" s="52"/>
    </row>
    <row r="63" spans="2:33" s="97" customFormat="1" ht="15" customHeight="1">
      <c r="B63" s="2"/>
      <c r="C63" s="46" t="s">
        <v>105</v>
      </c>
      <c r="D63" s="44"/>
      <c r="E63" s="110">
        <v>142690</v>
      </c>
      <c r="F63" s="46" t="s">
        <v>33</v>
      </c>
      <c r="G63" s="45" t="s">
        <v>71</v>
      </c>
      <c r="H63" s="47" t="s">
        <v>35</v>
      </c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>
        <v>16</v>
      </c>
      <c r="T63" s="48">
        <f>LOOKUP(S63,Calcul!$L$20:$M$51)</f>
        <v>0</v>
      </c>
      <c r="U63" s="47"/>
      <c r="V63" s="48"/>
      <c r="W63" s="47"/>
      <c r="X63" s="48"/>
      <c r="Y63" s="47"/>
      <c r="Z63" s="48"/>
      <c r="AA63" s="47"/>
      <c r="AB63" s="48"/>
      <c r="AC63" s="50">
        <f t="shared" si="8"/>
        <v>0</v>
      </c>
      <c r="AD63" s="45">
        <f t="shared" si="9"/>
        <v>1</v>
      </c>
      <c r="AE63" s="51">
        <f t="shared" si="10"/>
        <v>0</v>
      </c>
      <c r="AF63" s="51">
        <f t="shared" si="12"/>
        <v>3</v>
      </c>
      <c r="AG63" s="114"/>
    </row>
    <row r="64" spans="2:33" s="97" customFormat="1" ht="15" customHeight="1">
      <c r="B64" s="2"/>
      <c r="C64" s="44" t="s">
        <v>106</v>
      </c>
      <c r="D64" s="44"/>
      <c r="E64" s="45">
        <v>236885</v>
      </c>
      <c r="F64" s="46" t="s">
        <v>107</v>
      </c>
      <c r="G64" s="45" t="s">
        <v>71</v>
      </c>
      <c r="H64" s="47" t="s">
        <v>35</v>
      </c>
      <c r="I64" s="47" t="s">
        <v>56</v>
      </c>
      <c r="J64" s="48">
        <f>LOOKUP(I64,Calcul!$L$20:$M$51)</f>
        <v>0</v>
      </c>
      <c r="K64" s="47"/>
      <c r="L64" s="48"/>
      <c r="M64" s="47"/>
      <c r="N64" s="48"/>
      <c r="O64" s="47"/>
      <c r="P64" s="48"/>
      <c r="Q64" s="47"/>
      <c r="R64" s="48"/>
      <c r="S64" s="47"/>
      <c r="T64" s="48"/>
      <c r="U64" s="47"/>
      <c r="V64" s="48"/>
      <c r="W64" s="47"/>
      <c r="X64" s="48"/>
      <c r="Y64" s="47"/>
      <c r="Z64" s="48"/>
      <c r="AA64" s="47"/>
      <c r="AB64" s="48"/>
      <c r="AC64" s="50">
        <f t="shared" si="8"/>
        <v>0</v>
      </c>
      <c r="AD64" s="45">
        <f t="shared" si="9"/>
        <v>1</v>
      </c>
      <c r="AE64" s="51">
        <f t="shared" si="10"/>
        <v>0</v>
      </c>
      <c r="AF64" s="51">
        <f>IF(ISNUMBER(#REF!),#REF!-AC64)</f>
        <v>0</v>
      </c>
      <c r="AG64" s="114"/>
    </row>
    <row r="65" spans="2:33" s="97" customFormat="1" ht="15" customHeight="1">
      <c r="B65" s="98"/>
      <c r="C65" s="86" t="s">
        <v>108</v>
      </c>
      <c r="D65" s="87"/>
      <c r="E65" s="92">
        <v>307238</v>
      </c>
      <c r="F65" s="86" t="s">
        <v>59</v>
      </c>
      <c r="G65" s="92" t="s">
        <v>64</v>
      </c>
      <c r="H65" s="115" t="s">
        <v>109</v>
      </c>
      <c r="I65" s="89"/>
      <c r="J65" s="90"/>
      <c r="K65" s="89"/>
      <c r="L65" s="90"/>
      <c r="M65" s="89"/>
      <c r="N65" s="90"/>
      <c r="O65" s="89"/>
      <c r="P65" s="90"/>
      <c r="Q65" s="89"/>
      <c r="R65" s="90"/>
      <c r="S65" s="89">
        <v>20</v>
      </c>
      <c r="T65" s="90">
        <f>LOOKUP(S65,Calcul!$L$20:$M$51)</f>
        <v>0</v>
      </c>
      <c r="U65" s="89">
        <v>8</v>
      </c>
      <c r="V65" s="90">
        <f>LOOKUP(U65,Calcul!$L$20:$M$51)</f>
        <v>8</v>
      </c>
      <c r="W65" s="89"/>
      <c r="X65" s="90"/>
      <c r="Y65" s="89">
        <v>13</v>
      </c>
      <c r="Z65" s="90">
        <f>LOOKUP(Y65,Calcul!$L$20:$M$51)</f>
        <v>3</v>
      </c>
      <c r="AA65" s="89">
        <v>12</v>
      </c>
      <c r="AB65" s="90">
        <f>LOOKUP(AA65,Calcul!$L$20:$M$51)</f>
        <v>4</v>
      </c>
      <c r="AC65" s="91">
        <f t="shared" si="8"/>
        <v>15</v>
      </c>
      <c r="AD65" s="92">
        <f t="shared" si="9"/>
        <v>4</v>
      </c>
      <c r="AE65" s="93">
        <f t="shared" si="10"/>
        <v>3.75</v>
      </c>
      <c r="AF65" s="93"/>
      <c r="AG65" s="114"/>
    </row>
    <row r="66" spans="2:33" s="97" customFormat="1" ht="15" customHeight="1">
      <c r="B66" s="98"/>
      <c r="C66" s="86" t="s">
        <v>110</v>
      </c>
      <c r="D66" s="87"/>
      <c r="E66" s="88">
        <v>177846</v>
      </c>
      <c r="F66" s="86" t="s">
        <v>111</v>
      </c>
      <c r="G66" s="92" t="s">
        <v>64</v>
      </c>
      <c r="H66" s="89" t="s">
        <v>35</v>
      </c>
      <c r="I66" s="89"/>
      <c r="J66" s="90"/>
      <c r="K66" s="89"/>
      <c r="L66" s="90"/>
      <c r="M66" s="89"/>
      <c r="N66" s="90"/>
      <c r="O66" s="89"/>
      <c r="P66" s="90"/>
      <c r="Q66" s="89"/>
      <c r="R66" s="90"/>
      <c r="S66" s="89">
        <v>19</v>
      </c>
      <c r="T66" s="90">
        <f>LOOKUP(S66,Calcul!$L$20:$M$51)</f>
        <v>0</v>
      </c>
      <c r="U66" s="89"/>
      <c r="V66" s="90"/>
      <c r="W66" s="89"/>
      <c r="X66" s="90"/>
      <c r="Y66" s="89"/>
      <c r="Z66" s="90"/>
      <c r="AA66" s="89">
        <v>14</v>
      </c>
      <c r="AB66" s="90">
        <f>LOOKUP(AA66,Calcul!$L$20:$M$51)</f>
        <v>2</v>
      </c>
      <c r="AC66" s="91">
        <f t="shared" si="8"/>
        <v>2</v>
      </c>
      <c r="AD66" s="92">
        <f t="shared" si="9"/>
        <v>2</v>
      </c>
      <c r="AE66" s="93">
        <f t="shared" si="10"/>
        <v>1</v>
      </c>
      <c r="AF66" s="93"/>
      <c r="AG66" s="114"/>
    </row>
    <row r="67" spans="1:33" s="53" customFormat="1" ht="15" customHeight="1">
      <c r="A67" s="109"/>
      <c r="B67" s="116"/>
      <c r="C67" s="87" t="s">
        <v>112</v>
      </c>
      <c r="D67" s="87"/>
      <c r="E67" s="92">
        <v>177847</v>
      </c>
      <c r="F67" s="86" t="s">
        <v>111</v>
      </c>
      <c r="G67" s="89" t="s">
        <v>64</v>
      </c>
      <c r="H67" s="89" t="s">
        <v>35</v>
      </c>
      <c r="I67" s="89"/>
      <c r="J67" s="90"/>
      <c r="K67" s="89">
        <v>23</v>
      </c>
      <c r="L67" s="90">
        <f>LOOKUP(K67,Calcul!$L$20:$M$51)</f>
        <v>0</v>
      </c>
      <c r="M67" s="89"/>
      <c r="N67" s="90"/>
      <c r="O67" s="89"/>
      <c r="P67" s="90"/>
      <c r="Q67" s="89"/>
      <c r="R67" s="90"/>
      <c r="S67" s="89"/>
      <c r="T67" s="90"/>
      <c r="U67" s="89"/>
      <c r="V67" s="90"/>
      <c r="W67" s="89" t="s">
        <v>56</v>
      </c>
      <c r="X67" s="90">
        <f>LOOKUP(W67,Calcul!$L$20:$M$51)</f>
        <v>0</v>
      </c>
      <c r="Y67" s="89"/>
      <c r="Z67" s="90"/>
      <c r="AA67" s="89"/>
      <c r="AB67" s="90"/>
      <c r="AC67" s="91">
        <f t="shared" si="8"/>
        <v>0</v>
      </c>
      <c r="AD67" s="92">
        <f t="shared" si="9"/>
        <v>2</v>
      </c>
      <c r="AE67" s="93">
        <f t="shared" si="10"/>
        <v>0</v>
      </c>
      <c r="AF67" s="93"/>
      <c r="AG67" s="52"/>
    </row>
    <row r="68" spans="2:33" s="62" customFormat="1" ht="14.25">
      <c r="B68" s="63"/>
      <c r="C68" s="64"/>
      <c r="D68" s="64"/>
      <c r="E68" s="65"/>
      <c r="F68" s="66"/>
      <c r="G68" s="67"/>
      <c r="H68" s="68"/>
      <c r="I68" s="68">
        <f>COUNTA(I35:I67)</f>
        <v>13</v>
      </c>
      <c r="J68" s="69"/>
      <c r="K68" s="68">
        <f>COUNTA(K35:K67)</f>
        <v>14</v>
      </c>
      <c r="L68" s="69"/>
      <c r="M68" s="68">
        <f>COUNTA(M35:M67)</f>
        <v>10</v>
      </c>
      <c r="N68" s="69"/>
      <c r="O68" s="68">
        <f>COUNTA(O35:O67)</f>
        <v>13</v>
      </c>
      <c r="P68" s="70"/>
      <c r="Q68" s="68">
        <f>COUNTA(Q35:Q67)</f>
        <v>0</v>
      </c>
      <c r="R68" s="69"/>
      <c r="S68" s="68">
        <f>COUNTA(S35:S67)</f>
        <v>20</v>
      </c>
      <c r="T68" s="69"/>
      <c r="U68" s="68">
        <f>COUNTA(U35:U67)</f>
        <v>8</v>
      </c>
      <c r="V68" s="70"/>
      <c r="W68" s="68">
        <f>COUNTA(W35:W67)</f>
        <v>10</v>
      </c>
      <c r="X68" s="70"/>
      <c r="Y68" s="68">
        <f>COUNTA(Y35:Y67)</f>
        <v>13</v>
      </c>
      <c r="Z68" s="69"/>
      <c r="AA68" s="68">
        <f>COUNTA(AA35:AA67)</f>
        <v>15</v>
      </c>
      <c r="AB68" s="69"/>
      <c r="AC68" s="117"/>
      <c r="AD68" s="118"/>
      <c r="AE68" s="73"/>
      <c r="AG68" s="74"/>
    </row>
    <row r="69" spans="9:30" ht="15.75">
      <c r="I69" s="119"/>
      <c r="K69" s="119"/>
      <c r="M69" s="119"/>
      <c r="AC69" s="6"/>
      <c r="AD69" s="119"/>
    </row>
    <row r="70" spans="2:33" s="13" customFormat="1" ht="24">
      <c r="B70" s="14"/>
      <c r="C70" s="101" t="s">
        <v>113</v>
      </c>
      <c r="D70" s="78"/>
      <c r="E70" s="120"/>
      <c r="F70" s="78"/>
      <c r="G70" s="78"/>
      <c r="H70" s="102"/>
      <c r="I70" s="75" t="s">
        <v>1</v>
      </c>
      <c r="J70" s="75"/>
      <c r="K70" s="75" t="s">
        <v>2</v>
      </c>
      <c r="L70" s="75"/>
      <c r="M70" s="75" t="s">
        <v>3</v>
      </c>
      <c r="N70" s="75"/>
      <c r="O70" s="75" t="s">
        <v>4</v>
      </c>
      <c r="P70" s="75"/>
      <c r="Q70" s="75" t="s">
        <v>5</v>
      </c>
      <c r="R70" s="75"/>
      <c r="S70" s="75" t="s">
        <v>6</v>
      </c>
      <c r="T70" s="75"/>
      <c r="U70" s="121" t="s">
        <v>7</v>
      </c>
      <c r="V70" s="121"/>
      <c r="W70" s="121" t="s">
        <v>8</v>
      </c>
      <c r="X70" s="121"/>
      <c r="Y70" s="121" t="s">
        <v>9</v>
      </c>
      <c r="Z70" s="121"/>
      <c r="AA70" s="121" t="s">
        <v>10</v>
      </c>
      <c r="AB70" s="121"/>
      <c r="AC70" s="122"/>
      <c r="AD70" s="122"/>
      <c r="AE70" s="123"/>
      <c r="AF70" s="124"/>
      <c r="AG70" s="22"/>
    </row>
    <row r="71" spans="2:33" s="23" customFormat="1" ht="12.75" customHeight="1">
      <c r="B71" s="24"/>
      <c r="C71" s="104"/>
      <c r="D71" s="104"/>
      <c r="E71" s="105"/>
      <c r="F71" s="104"/>
      <c r="G71" s="106"/>
      <c r="H71" s="107"/>
      <c r="I71" s="79" t="s">
        <v>11</v>
      </c>
      <c r="J71" s="79"/>
      <c r="K71" s="79" t="s">
        <v>12</v>
      </c>
      <c r="L71" s="79"/>
      <c r="M71" s="79" t="s">
        <v>13</v>
      </c>
      <c r="N71" s="79"/>
      <c r="O71" s="79" t="s">
        <v>14</v>
      </c>
      <c r="P71" s="79"/>
      <c r="Q71" s="79" t="s">
        <v>15</v>
      </c>
      <c r="R71" s="79"/>
      <c r="S71" s="79" t="s">
        <v>16</v>
      </c>
      <c r="T71" s="79"/>
      <c r="U71" s="125" t="s">
        <v>17</v>
      </c>
      <c r="V71" s="125"/>
      <c r="W71" s="125" t="s">
        <v>18</v>
      </c>
      <c r="X71" s="125"/>
      <c r="Y71" s="125" t="s">
        <v>19</v>
      </c>
      <c r="Z71" s="125"/>
      <c r="AA71" s="125" t="s">
        <v>12</v>
      </c>
      <c r="AB71" s="125"/>
      <c r="AC71" s="126"/>
      <c r="AD71" s="126"/>
      <c r="AE71" s="127"/>
      <c r="AF71" s="126"/>
      <c r="AG71" s="32"/>
    </row>
    <row r="72" spans="3:32" ht="16.5">
      <c r="C72" s="33" t="s">
        <v>20</v>
      </c>
      <c r="D72" s="33" t="s">
        <v>21</v>
      </c>
      <c r="E72" s="34" t="s">
        <v>22</v>
      </c>
      <c r="F72" s="35" t="s">
        <v>23</v>
      </c>
      <c r="G72" s="36" t="s">
        <v>24</v>
      </c>
      <c r="H72" s="37" t="s">
        <v>25</v>
      </c>
      <c r="I72" s="38" t="s">
        <v>26</v>
      </c>
      <c r="J72" s="34" t="s">
        <v>27</v>
      </c>
      <c r="K72" s="38" t="s">
        <v>26</v>
      </c>
      <c r="L72" s="34" t="s">
        <v>27</v>
      </c>
      <c r="M72" s="38" t="s">
        <v>26</v>
      </c>
      <c r="N72" s="34" t="s">
        <v>27</v>
      </c>
      <c r="O72" s="39" t="s">
        <v>26</v>
      </c>
      <c r="P72" s="34" t="s">
        <v>27</v>
      </c>
      <c r="Q72" s="38" t="s">
        <v>26</v>
      </c>
      <c r="R72" s="34" t="s">
        <v>27</v>
      </c>
      <c r="S72" s="39" t="s">
        <v>26</v>
      </c>
      <c r="T72" s="34" t="s">
        <v>27</v>
      </c>
      <c r="U72" s="39" t="s">
        <v>26</v>
      </c>
      <c r="V72" s="34" t="s">
        <v>27</v>
      </c>
      <c r="W72" s="39" t="s">
        <v>26</v>
      </c>
      <c r="X72" s="34" t="s">
        <v>27</v>
      </c>
      <c r="Y72" s="38" t="s">
        <v>26</v>
      </c>
      <c r="Z72" s="34" t="s">
        <v>27</v>
      </c>
      <c r="AA72" s="38" t="s">
        <v>26</v>
      </c>
      <c r="AB72" s="34" t="s">
        <v>27</v>
      </c>
      <c r="AC72" s="40" t="s">
        <v>28</v>
      </c>
      <c r="AD72" s="40" t="s">
        <v>29</v>
      </c>
      <c r="AE72" s="41" t="s">
        <v>30</v>
      </c>
      <c r="AF72" s="41" t="s">
        <v>31</v>
      </c>
    </row>
    <row r="73" spans="2:33" s="42" customFormat="1" ht="15" customHeight="1">
      <c r="B73" s="116"/>
      <c r="C73" s="46" t="s">
        <v>114</v>
      </c>
      <c r="D73" s="44"/>
      <c r="E73" s="45">
        <v>70498</v>
      </c>
      <c r="F73" s="46" t="s">
        <v>54</v>
      </c>
      <c r="G73" s="45" t="s">
        <v>115</v>
      </c>
      <c r="H73" s="47" t="s">
        <v>35</v>
      </c>
      <c r="I73" s="47" t="s">
        <v>56</v>
      </c>
      <c r="J73" s="48">
        <f>LOOKUP(I73,Calcul!$L$20:$M$51)</f>
        <v>0</v>
      </c>
      <c r="K73" s="47">
        <v>1</v>
      </c>
      <c r="L73" s="48">
        <f>LOOKUP(K73,Calcul!$L$20:$M$51)</f>
        <v>20</v>
      </c>
      <c r="M73" s="47">
        <v>2</v>
      </c>
      <c r="N73" s="48">
        <f>LOOKUP(M73,Calcul!$L$20:$M$51)</f>
        <v>17</v>
      </c>
      <c r="O73" s="47">
        <v>1</v>
      </c>
      <c r="P73" s="48">
        <f>LOOKUP(O73,Calcul!$L$20:$M$51)</f>
        <v>20</v>
      </c>
      <c r="Q73" s="47"/>
      <c r="R73" s="48"/>
      <c r="S73" s="47">
        <v>6</v>
      </c>
      <c r="T73" s="48">
        <f>LOOKUP(S73,Calcul!$L$20:$M$51)</f>
        <v>10</v>
      </c>
      <c r="U73" s="47">
        <v>4</v>
      </c>
      <c r="V73" s="48">
        <f>LOOKUP(U73,Calcul!$L$20:$M$51)</f>
        <v>13</v>
      </c>
      <c r="W73" s="47">
        <v>2</v>
      </c>
      <c r="X73" s="48">
        <f>LOOKUP(W73,Calcul!$L$20:$M$51)</f>
        <v>17</v>
      </c>
      <c r="Y73" s="47">
        <v>8</v>
      </c>
      <c r="Z73" s="48">
        <f>LOOKUP(Y73,Calcul!$L$20:$M$51)</f>
        <v>8</v>
      </c>
      <c r="AA73" s="47"/>
      <c r="AB73" s="49">
        <f>AVERAGE(J73,L73,N73,P73,T73,V73,X73,Z73)</f>
        <v>15</v>
      </c>
      <c r="AC73" s="50">
        <f aca="true" t="shared" si="13" ref="AC73:AC108">SUM(J73,L73,N73,P73,R73,T73,V73,X73,Z73,AB73)</f>
        <v>120</v>
      </c>
      <c r="AD73" s="45">
        <f aca="true" t="shared" si="14" ref="AD73:AD108">COUNTA(I73,K73,M73,S73,O73,Q73,U73,W73,Y73,AA73)</f>
        <v>8</v>
      </c>
      <c r="AE73" s="51">
        <f aca="true" t="shared" si="15" ref="AE73:AE108">AC73/AD73</f>
        <v>15</v>
      </c>
      <c r="AF73" s="128"/>
      <c r="AG73" s="85"/>
    </row>
    <row r="74" spans="1:33" s="53" customFormat="1" ht="15" customHeight="1">
      <c r="A74" s="109"/>
      <c r="B74" s="116"/>
      <c r="C74" s="44" t="s">
        <v>116</v>
      </c>
      <c r="D74" s="44"/>
      <c r="E74" s="45">
        <v>48635</v>
      </c>
      <c r="F74" s="46" t="s">
        <v>117</v>
      </c>
      <c r="G74" s="45" t="s">
        <v>115</v>
      </c>
      <c r="H74" s="47" t="s">
        <v>35</v>
      </c>
      <c r="I74" s="47"/>
      <c r="J74" s="45"/>
      <c r="K74" s="47"/>
      <c r="L74" s="45"/>
      <c r="M74" s="47"/>
      <c r="N74" s="45"/>
      <c r="O74" s="47">
        <v>2</v>
      </c>
      <c r="P74" s="45">
        <f>LOOKUP(O74,Calcul!$L$20:$M$51)</f>
        <v>17</v>
      </c>
      <c r="Q74" s="47"/>
      <c r="R74" s="45"/>
      <c r="S74" s="47">
        <v>4</v>
      </c>
      <c r="T74" s="45">
        <f>LOOKUP(S74,Calcul!$L$20:$M$51)</f>
        <v>13</v>
      </c>
      <c r="U74" s="47">
        <v>3</v>
      </c>
      <c r="V74" s="45">
        <f>LOOKUP(U74,Calcul!$L$20:$M$51)</f>
        <v>15</v>
      </c>
      <c r="W74" s="47">
        <v>3</v>
      </c>
      <c r="X74" s="45">
        <f>LOOKUP(W74,Calcul!$L$20:$M$51)</f>
        <v>15</v>
      </c>
      <c r="Y74" s="47">
        <v>1</v>
      </c>
      <c r="Z74" s="48">
        <f>LOOKUP(Y74,Calcul!$L$20:$M$51)</f>
        <v>20</v>
      </c>
      <c r="AA74" s="47">
        <v>1</v>
      </c>
      <c r="AB74" s="48">
        <f>LOOKUP(AA74,Calcul!$L$20:$M$51)</f>
        <v>20</v>
      </c>
      <c r="AC74" s="50">
        <f t="shared" si="13"/>
        <v>100</v>
      </c>
      <c r="AD74" s="45">
        <f t="shared" si="14"/>
        <v>6</v>
      </c>
      <c r="AE74" s="51">
        <f t="shared" si="15"/>
        <v>16.666666666666668</v>
      </c>
      <c r="AF74" s="51">
        <f aca="true" t="shared" si="16" ref="AF74:AF75">IF(ISNUMBER(AC73),AC73-AC74)</f>
        <v>20</v>
      </c>
      <c r="AG74" s="108"/>
    </row>
    <row r="75" spans="1:33" s="53" customFormat="1" ht="15" customHeight="1">
      <c r="A75" s="109"/>
      <c r="B75" s="116"/>
      <c r="C75" s="44" t="s">
        <v>118</v>
      </c>
      <c r="D75" s="44"/>
      <c r="E75" s="45">
        <v>330943</v>
      </c>
      <c r="F75" s="46" t="s">
        <v>54</v>
      </c>
      <c r="G75" s="45" t="s">
        <v>115</v>
      </c>
      <c r="H75" s="47" t="s">
        <v>35</v>
      </c>
      <c r="I75" s="47" t="s">
        <v>56</v>
      </c>
      <c r="J75" s="48">
        <f>LOOKUP(I75,Calcul!$L$20:$M$51)</f>
        <v>0</v>
      </c>
      <c r="K75" s="47"/>
      <c r="L75" s="48"/>
      <c r="M75" s="47"/>
      <c r="N75" s="48"/>
      <c r="O75" s="47">
        <v>4</v>
      </c>
      <c r="P75" s="48">
        <f>LOOKUP(O75,Calcul!$L$20:$M$51)</f>
        <v>13</v>
      </c>
      <c r="Q75" s="47"/>
      <c r="R75" s="48"/>
      <c r="S75" s="47">
        <v>3</v>
      </c>
      <c r="T75" s="48">
        <f>LOOKUP(S75,Calcul!$L$20:$M$51)</f>
        <v>15</v>
      </c>
      <c r="U75" s="47">
        <v>1</v>
      </c>
      <c r="V75" s="48">
        <f>LOOKUP(U75,Calcul!$L$20:$M$51)</f>
        <v>20</v>
      </c>
      <c r="W75" s="47"/>
      <c r="X75" s="48"/>
      <c r="Y75" s="47">
        <v>4</v>
      </c>
      <c r="Z75" s="48">
        <f>LOOKUP(Y75,Calcul!$L$20:$M$51)</f>
        <v>13</v>
      </c>
      <c r="AA75" s="47">
        <v>2</v>
      </c>
      <c r="AB75" s="48">
        <f>LOOKUP(AA75,Calcul!$L$20:$M$51)</f>
        <v>17</v>
      </c>
      <c r="AC75" s="50">
        <f t="shared" si="13"/>
        <v>78</v>
      </c>
      <c r="AD75" s="45">
        <f t="shared" si="14"/>
        <v>6</v>
      </c>
      <c r="AE75" s="51">
        <f t="shared" si="15"/>
        <v>13</v>
      </c>
      <c r="AF75" s="51">
        <f t="shared" si="16"/>
        <v>22</v>
      </c>
      <c r="AG75" s="108"/>
    </row>
    <row r="76" spans="2:33" s="53" customFormat="1" ht="15" customHeight="1">
      <c r="B76" s="116"/>
      <c r="C76" s="44" t="s">
        <v>119</v>
      </c>
      <c r="D76" s="44"/>
      <c r="E76" s="45">
        <v>10011</v>
      </c>
      <c r="F76" s="57" t="s">
        <v>120</v>
      </c>
      <c r="G76" s="45" t="s">
        <v>115</v>
      </c>
      <c r="H76" s="47" t="s">
        <v>35</v>
      </c>
      <c r="I76" s="47">
        <v>2</v>
      </c>
      <c r="J76" s="48">
        <f>LOOKUP(I76,Calcul!$L$20:$M$51)</f>
        <v>17</v>
      </c>
      <c r="K76" s="47">
        <v>3</v>
      </c>
      <c r="L76" s="48">
        <f>LOOKUP(K76,Calcul!$L$20:$M$51)</f>
        <v>15</v>
      </c>
      <c r="M76" s="47"/>
      <c r="N76" s="48"/>
      <c r="O76" s="47">
        <v>9</v>
      </c>
      <c r="P76" s="48">
        <f>LOOKUP(O76,Calcul!$L$20:$M$51)</f>
        <v>7</v>
      </c>
      <c r="Q76" s="47"/>
      <c r="R76" s="48"/>
      <c r="S76" s="47"/>
      <c r="T76" s="48"/>
      <c r="U76" s="47"/>
      <c r="V76" s="48"/>
      <c r="W76" s="58"/>
      <c r="X76" s="59">
        <f>AVERAGE(L76,N76,P76,V76,Z76,AB76,J76,T76)</f>
        <v>12.5</v>
      </c>
      <c r="Y76" s="47"/>
      <c r="Z76" s="48"/>
      <c r="AA76" s="47">
        <v>5</v>
      </c>
      <c r="AB76" s="48">
        <f>LOOKUP(AA76,Calcul!$L$20:$M$51)</f>
        <v>11</v>
      </c>
      <c r="AC76" s="50">
        <f t="shared" si="13"/>
        <v>62.5</v>
      </c>
      <c r="AD76" s="45">
        <f t="shared" si="14"/>
        <v>4</v>
      </c>
      <c r="AE76" s="51">
        <f t="shared" si="15"/>
        <v>15.625</v>
      </c>
      <c r="AF76" s="51">
        <f aca="true" t="shared" si="17" ref="AF76:AF77">IF(ISNUMBER(AC74),AC74-AC76)</f>
        <v>37.5</v>
      </c>
      <c r="AG76" s="52"/>
    </row>
    <row r="77" spans="1:33" s="42" customFormat="1" ht="15" customHeight="1">
      <c r="A77" s="53"/>
      <c r="B77" s="116"/>
      <c r="C77" s="44" t="s">
        <v>121</v>
      </c>
      <c r="D77" s="44"/>
      <c r="E77" s="82">
        <v>284264</v>
      </c>
      <c r="F77" s="46" t="s">
        <v>122</v>
      </c>
      <c r="G77" s="47" t="s">
        <v>115</v>
      </c>
      <c r="H77" s="47" t="s">
        <v>35</v>
      </c>
      <c r="I77" s="47">
        <v>7</v>
      </c>
      <c r="J77" s="48">
        <f>LOOKUP(I77,Calcul!$L$20:$M$51)</f>
        <v>9</v>
      </c>
      <c r="K77" s="47">
        <v>7</v>
      </c>
      <c r="L77" s="48">
        <f>LOOKUP(K77,Calcul!$L$20:$M$51)</f>
        <v>9</v>
      </c>
      <c r="M77" s="47">
        <v>9</v>
      </c>
      <c r="N77" s="48">
        <f>LOOKUP(M77,Calcul!$L$20:$M$51)</f>
        <v>7</v>
      </c>
      <c r="O77" s="47">
        <v>3</v>
      </c>
      <c r="P77" s="48">
        <f>LOOKUP(O77,Calcul!$L$20:$M$51)</f>
        <v>15</v>
      </c>
      <c r="Q77" s="47"/>
      <c r="R77" s="48"/>
      <c r="S77" s="47">
        <v>8</v>
      </c>
      <c r="T77" s="48">
        <f>LOOKUP(S77,Calcul!$L$20:$M$51)</f>
        <v>8</v>
      </c>
      <c r="U77" s="47"/>
      <c r="V77" s="48"/>
      <c r="W77" s="47"/>
      <c r="X77" s="48"/>
      <c r="Y77" s="47">
        <v>12</v>
      </c>
      <c r="Z77" s="48">
        <f>LOOKUP(Y77,Calcul!$L$20:$M$51)</f>
        <v>4</v>
      </c>
      <c r="AA77" s="47">
        <v>8</v>
      </c>
      <c r="AB77" s="48">
        <f>LOOKUP(AA77,Calcul!$L$20:$M$51)</f>
        <v>8</v>
      </c>
      <c r="AC77" s="50">
        <f t="shared" si="13"/>
        <v>60</v>
      </c>
      <c r="AD77" s="45">
        <f t="shared" si="14"/>
        <v>7</v>
      </c>
      <c r="AE77" s="51">
        <f t="shared" si="15"/>
        <v>8.571428571428571</v>
      </c>
      <c r="AF77" s="51">
        <f t="shared" si="17"/>
        <v>18</v>
      </c>
      <c r="AG77" s="85"/>
    </row>
    <row r="78" spans="2:33" s="42" customFormat="1" ht="15" customHeight="1">
      <c r="B78" s="116"/>
      <c r="C78" s="44" t="s">
        <v>123</v>
      </c>
      <c r="D78" s="44"/>
      <c r="E78" s="45">
        <v>5073</v>
      </c>
      <c r="F78" s="46" t="s">
        <v>33</v>
      </c>
      <c r="G78" s="45" t="s">
        <v>115</v>
      </c>
      <c r="H78" s="47" t="s">
        <v>35</v>
      </c>
      <c r="I78" s="47">
        <v>1</v>
      </c>
      <c r="J78" s="48">
        <f>LOOKUP(I78,Calcul!$L$20:$M$51)</f>
        <v>20</v>
      </c>
      <c r="K78" s="47"/>
      <c r="L78" s="48"/>
      <c r="M78" s="47"/>
      <c r="N78" s="48"/>
      <c r="O78" s="47"/>
      <c r="P78" s="48"/>
      <c r="Q78" s="47"/>
      <c r="R78" s="48"/>
      <c r="S78" s="47"/>
      <c r="T78" s="48"/>
      <c r="U78" s="47">
        <v>2</v>
      </c>
      <c r="V78" s="48">
        <f>LOOKUP(U78,Calcul!$L$20:$M$51)</f>
        <v>17</v>
      </c>
      <c r="W78" s="47"/>
      <c r="X78" s="48"/>
      <c r="Y78" s="47">
        <v>2</v>
      </c>
      <c r="Z78" s="48">
        <f>LOOKUP(Y78,Calcul!$L$20:$M$51)</f>
        <v>17</v>
      </c>
      <c r="AA78" s="47"/>
      <c r="AB78" s="48"/>
      <c r="AC78" s="50">
        <f t="shared" si="13"/>
        <v>54</v>
      </c>
      <c r="AD78" s="45">
        <f t="shared" si="14"/>
        <v>3</v>
      </c>
      <c r="AE78" s="51">
        <f t="shared" si="15"/>
        <v>18</v>
      </c>
      <c r="AF78" s="51">
        <f aca="true" t="shared" si="18" ref="AF78:AF91">IF(ISNUMBER(AC77),AC77-AC78)</f>
        <v>6</v>
      </c>
      <c r="AG78" s="85"/>
    </row>
    <row r="79" spans="2:33" s="42" customFormat="1" ht="15" customHeight="1">
      <c r="B79" s="116"/>
      <c r="C79" s="44" t="s">
        <v>124</v>
      </c>
      <c r="D79" s="44" t="s">
        <v>50</v>
      </c>
      <c r="E79" s="45">
        <v>23858</v>
      </c>
      <c r="F79" s="46" t="s">
        <v>33</v>
      </c>
      <c r="G79" s="47" t="s">
        <v>115</v>
      </c>
      <c r="H79" s="47" t="s">
        <v>35</v>
      </c>
      <c r="I79" s="47"/>
      <c r="J79" s="48"/>
      <c r="K79" s="47">
        <v>2</v>
      </c>
      <c r="L79" s="48">
        <f>LOOKUP(K79,Calcul!$L$20:$M$51)</f>
        <v>17</v>
      </c>
      <c r="M79" s="47">
        <v>3</v>
      </c>
      <c r="N79" s="48">
        <f>LOOKUP(M79,Calcul!$L$20:$M$51)</f>
        <v>15</v>
      </c>
      <c r="O79" s="47"/>
      <c r="P79" s="48"/>
      <c r="Q79" s="47"/>
      <c r="R79" s="48"/>
      <c r="S79" s="47"/>
      <c r="T79" s="48"/>
      <c r="U79" s="47">
        <v>5</v>
      </c>
      <c r="V79" s="48">
        <f>LOOKUP(U79,Calcul!$L$20:$M$51)</f>
        <v>11</v>
      </c>
      <c r="W79" s="47">
        <v>6</v>
      </c>
      <c r="X79" s="48">
        <f>LOOKUP(W79,Calcul!$L$20:$M$51)</f>
        <v>10</v>
      </c>
      <c r="Y79" s="47"/>
      <c r="Z79" s="48"/>
      <c r="AA79" s="47"/>
      <c r="AB79" s="48"/>
      <c r="AC79" s="50">
        <f t="shared" si="13"/>
        <v>53</v>
      </c>
      <c r="AD79" s="45">
        <f t="shared" si="14"/>
        <v>4</v>
      </c>
      <c r="AE79" s="51">
        <f t="shared" si="15"/>
        <v>13.25</v>
      </c>
      <c r="AF79" s="51">
        <f t="shared" si="18"/>
        <v>1</v>
      </c>
      <c r="AG79" s="85"/>
    </row>
    <row r="80" spans="2:33" s="97" customFormat="1" ht="15" customHeight="1">
      <c r="B80" s="116"/>
      <c r="C80" s="46" t="s">
        <v>125</v>
      </c>
      <c r="D80" s="44" t="s">
        <v>50</v>
      </c>
      <c r="E80" s="45">
        <v>181469</v>
      </c>
      <c r="F80" s="57" t="s">
        <v>120</v>
      </c>
      <c r="G80" s="45" t="s">
        <v>115</v>
      </c>
      <c r="H80" s="47" t="s">
        <v>35</v>
      </c>
      <c r="I80" s="47">
        <v>6</v>
      </c>
      <c r="J80" s="48">
        <f>LOOKUP(I80,Calcul!$L$20:$M$51)</f>
        <v>10</v>
      </c>
      <c r="K80" s="47">
        <v>6</v>
      </c>
      <c r="L80" s="48">
        <f>LOOKUP(K80,Calcul!$L$20:$M$51)</f>
        <v>10</v>
      </c>
      <c r="M80" s="47"/>
      <c r="N80" s="48"/>
      <c r="O80" s="47">
        <v>7</v>
      </c>
      <c r="P80" s="48">
        <f>LOOKUP(O80,Calcul!$L$20:$M$51)</f>
        <v>9</v>
      </c>
      <c r="Q80" s="47"/>
      <c r="R80" s="48"/>
      <c r="S80" s="47"/>
      <c r="T80" s="48"/>
      <c r="U80" s="47"/>
      <c r="V80" s="48"/>
      <c r="W80" s="58"/>
      <c r="X80" s="59">
        <f>AVERAGE(L80,N80,P80,V80,Z80,AB80,J80,T80)</f>
        <v>10.5</v>
      </c>
      <c r="Y80" s="47"/>
      <c r="Z80" s="48"/>
      <c r="AA80" s="47">
        <v>4</v>
      </c>
      <c r="AB80" s="48">
        <f>LOOKUP(AA80,Calcul!$L$20:$M$51)</f>
        <v>13</v>
      </c>
      <c r="AC80" s="50">
        <f t="shared" si="13"/>
        <v>52.5</v>
      </c>
      <c r="AD80" s="45">
        <f t="shared" si="14"/>
        <v>4</v>
      </c>
      <c r="AE80" s="51">
        <f t="shared" si="15"/>
        <v>13.125</v>
      </c>
      <c r="AF80" s="51">
        <f t="shared" si="18"/>
        <v>0.5</v>
      </c>
      <c r="AG80" s="100"/>
    </row>
    <row r="81" spans="2:33" s="97" customFormat="1" ht="15" customHeight="1">
      <c r="B81" s="116"/>
      <c r="C81" s="44" t="s">
        <v>126</v>
      </c>
      <c r="D81" s="44" t="s">
        <v>50</v>
      </c>
      <c r="E81" s="45">
        <v>301464</v>
      </c>
      <c r="F81" s="46" t="s">
        <v>54</v>
      </c>
      <c r="G81" s="45" t="s">
        <v>115</v>
      </c>
      <c r="H81" s="83" t="s">
        <v>52</v>
      </c>
      <c r="I81" s="47"/>
      <c r="J81" s="48"/>
      <c r="K81" s="47">
        <v>9</v>
      </c>
      <c r="L81" s="48">
        <f>LOOKUP(K81,Calcul!$L$20:$M$51)</f>
        <v>7</v>
      </c>
      <c r="M81" s="47">
        <v>11</v>
      </c>
      <c r="N81" s="48">
        <f>LOOKUP(M81,Calcul!$L$20:$M$51)</f>
        <v>5</v>
      </c>
      <c r="O81" s="47">
        <v>11</v>
      </c>
      <c r="P81" s="48">
        <f>LOOKUP(O81,Calcul!$L$20:$M$51)</f>
        <v>5</v>
      </c>
      <c r="Q81" s="47"/>
      <c r="R81" s="48"/>
      <c r="S81" s="47">
        <v>13</v>
      </c>
      <c r="T81" s="48">
        <f>LOOKUP(S81,Calcul!$L$20:$M$51)</f>
        <v>3</v>
      </c>
      <c r="U81" s="47">
        <v>8</v>
      </c>
      <c r="V81" s="48">
        <f>LOOKUP(U81,Calcul!$L$20:$M$51)</f>
        <v>8</v>
      </c>
      <c r="W81" s="47">
        <v>5</v>
      </c>
      <c r="X81" s="48">
        <f>LOOKUP(W81,Calcul!$L$20:$M$51)</f>
        <v>11</v>
      </c>
      <c r="Y81" s="47">
        <v>13</v>
      </c>
      <c r="Z81" s="48">
        <f>LOOKUP(Y81,Calcul!$L$20:$M$51)</f>
        <v>3</v>
      </c>
      <c r="AA81" s="47">
        <v>7</v>
      </c>
      <c r="AB81" s="48">
        <f>LOOKUP(AA81,Calcul!$L$20:$M$51)</f>
        <v>9</v>
      </c>
      <c r="AC81" s="50">
        <f t="shared" si="13"/>
        <v>51</v>
      </c>
      <c r="AD81" s="45">
        <f t="shared" si="14"/>
        <v>8</v>
      </c>
      <c r="AE81" s="51">
        <f t="shared" si="15"/>
        <v>6.375</v>
      </c>
      <c r="AF81" s="51">
        <f t="shared" si="18"/>
        <v>1.5</v>
      </c>
      <c r="AG81" s="100"/>
    </row>
    <row r="82" spans="1:34" s="42" customFormat="1" ht="15" customHeight="1">
      <c r="A82" s="53"/>
      <c r="B82" s="116"/>
      <c r="C82" s="46" t="s">
        <v>127</v>
      </c>
      <c r="D82" s="44" t="s">
        <v>50</v>
      </c>
      <c r="E82" s="45">
        <v>299497</v>
      </c>
      <c r="F82" s="46" t="s">
        <v>33</v>
      </c>
      <c r="G82" s="45" t="s">
        <v>115</v>
      </c>
      <c r="H82" s="47" t="s">
        <v>35</v>
      </c>
      <c r="I82" s="47">
        <v>5</v>
      </c>
      <c r="J82" s="48">
        <f>LOOKUP(I82,Calcul!$L$20:$M$51)</f>
        <v>11</v>
      </c>
      <c r="K82" s="47">
        <v>5</v>
      </c>
      <c r="L82" s="48">
        <f>LOOKUP(K82,Calcul!$L$20:$M$51)</f>
        <v>11</v>
      </c>
      <c r="M82" s="47">
        <v>6</v>
      </c>
      <c r="N82" s="48">
        <f>LOOKUP(M82,Calcul!$L$20:$M$51)</f>
        <v>10</v>
      </c>
      <c r="O82" s="47"/>
      <c r="P82" s="48"/>
      <c r="Q82" s="47"/>
      <c r="R82" s="48"/>
      <c r="S82" s="47">
        <v>10</v>
      </c>
      <c r="T82" s="48">
        <f>LOOKUP(S82,Calcul!$L$20:$M$51)</f>
        <v>6</v>
      </c>
      <c r="U82" s="47"/>
      <c r="V82" s="48"/>
      <c r="W82" s="47"/>
      <c r="X82" s="48"/>
      <c r="Y82" s="47">
        <v>7</v>
      </c>
      <c r="Z82" s="48">
        <f>LOOKUP(Y82,Calcul!$L$20:$M$51)</f>
        <v>9</v>
      </c>
      <c r="AA82" s="47"/>
      <c r="AB82" s="48"/>
      <c r="AC82" s="50">
        <f t="shared" si="13"/>
        <v>47</v>
      </c>
      <c r="AD82" s="45">
        <f t="shared" si="14"/>
        <v>5</v>
      </c>
      <c r="AE82" s="51">
        <f t="shared" si="15"/>
        <v>9.4</v>
      </c>
      <c r="AF82" s="51">
        <f t="shared" si="18"/>
        <v>4</v>
      </c>
      <c r="AG82" s="52"/>
      <c r="AH82" s="53"/>
    </row>
    <row r="83" spans="1:34" s="42" customFormat="1" ht="15" customHeight="1">
      <c r="A83" s="53"/>
      <c r="B83" s="116"/>
      <c r="C83" s="46" t="s">
        <v>128</v>
      </c>
      <c r="D83" s="44" t="s">
        <v>50</v>
      </c>
      <c r="E83" s="45">
        <v>7849</v>
      </c>
      <c r="F83" s="57" t="s">
        <v>70</v>
      </c>
      <c r="G83" s="45" t="s">
        <v>115</v>
      </c>
      <c r="H83" s="47" t="s">
        <v>35</v>
      </c>
      <c r="I83" s="47">
        <v>4</v>
      </c>
      <c r="J83" s="48">
        <f>LOOKUP(I83,Calcul!$L$20:$M$51)</f>
        <v>13</v>
      </c>
      <c r="K83" s="47"/>
      <c r="L83" s="48"/>
      <c r="M83" s="47"/>
      <c r="N83" s="48"/>
      <c r="O83" s="47">
        <v>6</v>
      </c>
      <c r="P83" s="48">
        <f>LOOKUP(O83,Calcul!$L$20:$M$51)</f>
        <v>10</v>
      </c>
      <c r="Q83" s="47"/>
      <c r="R83" s="48"/>
      <c r="S83" s="47">
        <v>7</v>
      </c>
      <c r="T83" s="48">
        <f>LOOKUP(S83,Calcul!$L$20:$M$51)</f>
        <v>9</v>
      </c>
      <c r="U83" s="58"/>
      <c r="V83" s="59">
        <f>AVERAGE(J83,L83,N83,T83,X83,Z83,AB83,P83)</f>
        <v>10.666666666666666</v>
      </c>
      <c r="W83" s="47"/>
      <c r="X83" s="48"/>
      <c r="Y83" s="47"/>
      <c r="Z83" s="48"/>
      <c r="AA83" s="47"/>
      <c r="AB83" s="48"/>
      <c r="AC83" s="50">
        <f t="shared" si="13"/>
        <v>42.666666666666664</v>
      </c>
      <c r="AD83" s="45">
        <f t="shared" si="14"/>
        <v>3</v>
      </c>
      <c r="AE83" s="51">
        <f t="shared" si="15"/>
        <v>14.222222222222221</v>
      </c>
      <c r="AF83" s="51">
        <f t="shared" si="18"/>
        <v>4.333333333333336</v>
      </c>
      <c r="AG83" s="52"/>
      <c r="AH83" s="53"/>
    </row>
    <row r="84" spans="2:33" s="42" customFormat="1" ht="15" customHeight="1">
      <c r="B84" s="116"/>
      <c r="C84" s="46" t="s">
        <v>129</v>
      </c>
      <c r="D84" s="44"/>
      <c r="E84" s="45">
        <v>7472</v>
      </c>
      <c r="F84" s="129" t="s">
        <v>33</v>
      </c>
      <c r="G84" s="45" t="s">
        <v>115</v>
      </c>
      <c r="H84" s="47" t="s">
        <v>35</v>
      </c>
      <c r="I84" s="47"/>
      <c r="J84" s="48"/>
      <c r="K84" s="47"/>
      <c r="L84" s="48"/>
      <c r="M84" s="47"/>
      <c r="N84" s="48"/>
      <c r="O84" s="47"/>
      <c r="P84" s="48"/>
      <c r="Q84" s="47"/>
      <c r="R84" s="48"/>
      <c r="S84" s="47">
        <v>1</v>
      </c>
      <c r="T84" s="48">
        <f>LOOKUP(S84,Calcul!$L$20:$M$51)</f>
        <v>20</v>
      </c>
      <c r="U84" s="47"/>
      <c r="V84" s="48"/>
      <c r="W84" s="47"/>
      <c r="X84" s="48"/>
      <c r="Y84" s="47">
        <v>3</v>
      </c>
      <c r="Z84" s="48">
        <f>LOOKUP(Y84,Calcul!$L$20:$M$51)</f>
        <v>15</v>
      </c>
      <c r="AA84" s="47"/>
      <c r="AB84" s="48"/>
      <c r="AC84" s="50">
        <f t="shared" si="13"/>
        <v>35</v>
      </c>
      <c r="AD84" s="45">
        <f t="shared" si="14"/>
        <v>2</v>
      </c>
      <c r="AE84" s="51">
        <f t="shared" si="15"/>
        <v>17.5</v>
      </c>
      <c r="AF84" s="51">
        <f t="shared" si="18"/>
        <v>7.666666666666664</v>
      </c>
      <c r="AG84" s="85"/>
    </row>
    <row r="85" spans="2:33" s="42" customFormat="1" ht="15" customHeight="1">
      <c r="B85" s="116"/>
      <c r="C85" s="44" t="s">
        <v>130</v>
      </c>
      <c r="D85" s="44" t="s">
        <v>50</v>
      </c>
      <c r="E85" s="45">
        <v>23832</v>
      </c>
      <c r="F85" s="46" t="s">
        <v>78</v>
      </c>
      <c r="G85" s="47" t="s">
        <v>115</v>
      </c>
      <c r="H85" s="47" t="s">
        <v>35</v>
      </c>
      <c r="I85" s="47"/>
      <c r="J85" s="48"/>
      <c r="K85" s="47"/>
      <c r="L85" s="48"/>
      <c r="M85" s="47">
        <v>4</v>
      </c>
      <c r="N85" s="48">
        <f>LOOKUP(M85,Calcul!$L$20:$M$51)</f>
        <v>13</v>
      </c>
      <c r="O85" s="47"/>
      <c r="P85" s="48"/>
      <c r="Q85" s="47"/>
      <c r="R85" s="48"/>
      <c r="S85" s="47">
        <v>2</v>
      </c>
      <c r="T85" s="48">
        <f>LOOKUP(S85,Calcul!$L$20:$M$51)</f>
        <v>17</v>
      </c>
      <c r="U85" s="47"/>
      <c r="V85" s="48"/>
      <c r="W85" s="47"/>
      <c r="X85" s="48"/>
      <c r="Y85" s="47"/>
      <c r="Z85" s="48"/>
      <c r="AA85" s="47"/>
      <c r="AB85" s="48"/>
      <c r="AC85" s="50">
        <f t="shared" si="13"/>
        <v>30</v>
      </c>
      <c r="AD85" s="45">
        <f t="shared" si="14"/>
        <v>2</v>
      </c>
      <c r="AE85" s="51">
        <f t="shared" si="15"/>
        <v>15</v>
      </c>
      <c r="AF85" s="51">
        <f t="shared" si="18"/>
        <v>5</v>
      </c>
      <c r="AG85" s="85"/>
    </row>
    <row r="86" spans="2:33" s="53" customFormat="1" ht="15" customHeight="1">
      <c r="B86" s="116"/>
      <c r="C86" s="46" t="s">
        <v>131</v>
      </c>
      <c r="D86" s="44" t="s">
        <v>50</v>
      </c>
      <c r="E86" s="45">
        <v>13657</v>
      </c>
      <c r="F86" s="57" t="s">
        <v>85</v>
      </c>
      <c r="G86" s="45" t="s">
        <v>115</v>
      </c>
      <c r="H86" s="47" t="s">
        <v>35</v>
      </c>
      <c r="I86" s="47"/>
      <c r="J86" s="48"/>
      <c r="K86" s="47"/>
      <c r="L86" s="48"/>
      <c r="M86" s="58"/>
      <c r="N86" s="59">
        <f aca="true" t="shared" si="19" ref="N86:N87">AVERAGE(J86,L86,R86,P86,T86,V86,X86,Z86,AB86)</f>
        <v>9</v>
      </c>
      <c r="O86" s="47"/>
      <c r="P86" s="48"/>
      <c r="Q86" s="47"/>
      <c r="R86" s="48"/>
      <c r="S86" s="47">
        <v>5</v>
      </c>
      <c r="T86" s="48">
        <f>LOOKUP(S86,Calcul!$L$20:$M$51)</f>
        <v>11</v>
      </c>
      <c r="U86" s="47"/>
      <c r="V86" s="48"/>
      <c r="W86" s="47"/>
      <c r="X86" s="48"/>
      <c r="Y86" s="47">
        <v>9</v>
      </c>
      <c r="Z86" s="48">
        <f>LOOKUP(Y86,Calcul!$L$20:$M$51)</f>
        <v>7</v>
      </c>
      <c r="AA86" s="47"/>
      <c r="AB86" s="48"/>
      <c r="AC86" s="50">
        <f t="shared" si="13"/>
        <v>27</v>
      </c>
      <c r="AD86" s="45">
        <f t="shared" si="14"/>
        <v>2</v>
      </c>
      <c r="AE86" s="51">
        <f t="shared" si="15"/>
        <v>13.5</v>
      </c>
      <c r="AF86" s="51">
        <f t="shared" si="18"/>
        <v>3</v>
      </c>
      <c r="AG86" s="52"/>
    </row>
    <row r="87" spans="2:33" s="53" customFormat="1" ht="15" customHeight="1">
      <c r="B87" s="116"/>
      <c r="C87" s="46" t="s">
        <v>132</v>
      </c>
      <c r="D87" s="44"/>
      <c r="E87" s="45">
        <v>27368</v>
      </c>
      <c r="F87" s="130" t="s">
        <v>85</v>
      </c>
      <c r="G87" s="45" t="s">
        <v>115</v>
      </c>
      <c r="H87" s="47" t="s">
        <v>35</v>
      </c>
      <c r="I87" s="47"/>
      <c r="J87" s="48"/>
      <c r="K87" s="47"/>
      <c r="L87" s="48"/>
      <c r="M87" s="58"/>
      <c r="N87" s="59">
        <f t="shared" si="19"/>
        <v>8</v>
      </c>
      <c r="O87" s="47"/>
      <c r="P87" s="48"/>
      <c r="Q87" s="47"/>
      <c r="R87" s="48"/>
      <c r="S87" s="47">
        <v>11</v>
      </c>
      <c r="T87" s="48">
        <f>LOOKUP(S87,Calcul!$L$20:$M$51)</f>
        <v>5</v>
      </c>
      <c r="U87" s="47"/>
      <c r="V87" s="48"/>
      <c r="W87" s="47"/>
      <c r="X87" s="48"/>
      <c r="Y87" s="47">
        <v>5</v>
      </c>
      <c r="Z87" s="48">
        <f>LOOKUP(Y87,Calcul!$L$20:$M$51)</f>
        <v>11</v>
      </c>
      <c r="AA87" s="47"/>
      <c r="AB87" s="48"/>
      <c r="AC87" s="50">
        <f t="shared" si="13"/>
        <v>24</v>
      </c>
      <c r="AD87" s="45">
        <f t="shared" si="14"/>
        <v>2</v>
      </c>
      <c r="AE87" s="51">
        <f t="shared" si="15"/>
        <v>12</v>
      </c>
      <c r="AF87" s="51">
        <f t="shared" si="18"/>
        <v>3</v>
      </c>
      <c r="AG87" s="52"/>
    </row>
    <row r="88" spans="2:33" s="53" customFormat="1" ht="15" customHeight="1">
      <c r="B88" s="116"/>
      <c r="C88" s="46" t="s">
        <v>133</v>
      </c>
      <c r="D88" s="44"/>
      <c r="E88" s="45">
        <v>23581</v>
      </c>
      <c r="F88" s="46" t="s">
        <v>111</v>
      </c>
      <c r="G88" s="45" t="s">
        <v>115</v>
      </c>
      <c r="H88" s="47" t="s">
        <v>35</v>
      </c>
      <c r="I88" s="47"/>
      <c r="J88" s="48"/>
      <c r="K88" s="47">
        <v>8</v>
      </c>
      <c r="L88" s="48">
        <f>LOOKUP(K88,Calcul!$L$20:$M$51)</f>
        <v>8</v>
      </c>
      <c r="M88" s="47"/>
      <c r="N88" s="48"/>
      <c r="O88" s="47">
        <v>10</v>
      </c>
      <c r="P88" s="48">
        <f>LOOKUP(O88,Calcul!$L$20:$M$51)</f>
        <v>6</v>
      </c>
      <c r="Q88" s="47"/>
      <c r="R88" s="48"/>
      <c r="S88" s="47"/>
      <c r="T88" s="48"/>
      <c r="U88" s="47"/>
      <c r="V88" s="48"/>
      <c r="W88" s="47" t="s">
        <v>56</v>
      </c>
      <c r="X88" s="48">
        <f>LOOKUP(W88,Calcul!$L$20:$M$51)</f>
        <v>0</v>
      </c>
      <c r="Y88" s="47"/>
      <c r="Z88" s="48"/>
      <c r="AA88" s="47">
        <v>6</v>
      </c>
      <c r="AB88" s="48">
        <f>LOOKUP(AA88,Calcul!$L$20:$M$51)</f>
        <v>10</v>
      </c>
      <c r="AC88" s="50">
        <f t="shared" si="13"/>
        <v>24</v>
      </c>
      <c r="AD88" s="45">
        <f t="shared" si="14"/>
        <v>4</v>
      </c>
      <c r="AE88" s="51">
        <f t="shared" si="15"/>
        <v>6</v>
      </c>
      <c r="AF88" s="51">
        <f t="shared" si="18"/>
        <v>0</v>
      </c>
      <c r="AG88" s="52"/>
    </row>
    <row r="89" spans="1:34" s="53" customFormat="1" ht="15" customHeight="1">
      <c r="A89" s="42"/>
      <c r="B89" s="116"/>
      <c r="C89" s="44" t="s">
        <v>134</v>
      </c>
      <c r="D89" s="44"/>
      <c r="E89" s="45">
        <v>305259</v>
      </c>
      <c r="F89" s="46" t="s">
        <v>33</v>
      </c>
      <c r="G89" s="47" t="s">
        <v>115</v>
      </c>
      <c r="H89" s="47" t="s">
        <v>35</v>
      </c>
      <c r="I89" s="47"/>
      <c r="J89" s="48"/>
      <c r="K89" s="47">
        <v>10</v>
      </c>
      <c r="L89" s="48">
        <f>LOOKUP(K89,Calcul!$L$20:$M$51)</f>
        <v>6</v>
      </c>
      <c r="M89" s="47">
        <v>7</v>
      </c>
      <c r="N89" s="48">
        <f>LOOKUP(M89,Calcul!$L$20:$M$51)</f>
        <v>9</v>
      </c>
      <c r="O89" s="47"/>
      <c r="P89" s="48"/>
      <c r="Q89" s="47"/>
      <c r="R89" s="48"/>
      <c r="S89" s="47"/>
      <c r="T89" s="48"/>
      <c r="U89" s="47"/>
      <c r="V89" s="48"/>
      <c r="W89" s="47"/>
      <c r="X89" s="48"/>
      <c r="Y89" s="47">
        <v>14</v>
      </c>
      <c r="Z89" s="48">
        <f>LOOKUP(Y89,Calcul!$L$20:$M$51)</f>
        <v>2</v>
      </c>
      <c r="AA89" s="47"/>
      <c r="AB89" s="48"/>
      <c r="AC89" s="50">
        <f t="shared" si="13"/>
        <v>17</v>
      </c>
      <c r="AD89" s="45">
        <f t="shared" si="14"/>
        <v>3</v>
      </c>
      <c r="AE89" s="51">
        <f t="shared" si="15"/>
        <v>5.666666666666667</v>
      </c>
      <c r="AF89" s="51">
        <f t="shared" si="18"/>
        <v>7</v>
      </c>
      <c r="AG89" s="85"/>
      <c r="AH89" s="42"/>
    </row>
    <row r="90" spans="2:33" s="97" customFormat="1" ht="15" customHeight="1">
      <c r="B90" s="116"/>
      <c r="C90" s="46" t="s">
        <v>135</v>
      </c>
      <c r="D90" s="44" t="s">
        <v>50</v>
      </c>
      <c r="E90" s="45">
        <v>16815</v>
      </c>
      <c r="F90" s="46" t="s">
        <v>54</v>
      </c>
      <c r="G90" s="45" t="s">
        <v>115</v>
      </c>
      <c r="H90" s="47" t="s">
        <v>35</v>
      </c>
      <c r="I90" s="47">
        <v>3</v>
      </c>
      <c r="J90" s="48">
        <f>LOOKUP(I90,Calcul!$L$20:$M$51)</f>
        <v>15</v>
      </c>
      <c r="K90" s="47"/>
      <c r="L90" s="48"/>
      <c r="M90" s="47"/>
      <c r="N90" s="48"/>
      <c r="O90" s="47"/>
      <c r="P90" s="48"/>
      <c r="Q90" s="47"/>
      <c r="R90" s="48"/>
      <c r="S90" s="47"/>
      <c r="T90" s="48"/>
      <c r="U90" s="47"/>
      <c r="V90" s="48"/>
      <c r="W90" s="47"/>
      <c r="X90" s="48"/>
      <c r="Y90" s="47"/>
      <c r="Z90" s="48"/>
      <c r="AA90" s="47"/>
      <c r="AB90" s="48"/>
      <c r="AC90" s="50">
        <f t="shared" si="13"/>
        <v>15</v>
      </c>
      <c r="AD90" s="45">
        <f t="shared" si="14"/>
        <v>1</v>
      </c>
      <c r="AE90" s="51">
        <f t="shared" si="15"/>
        <v>15</v>
      </c>
      <c r="AF90" s="51">
        <f t="shared" si="18"/>
        <v>2</v>
      </c>
      <c r="AG90" s="114"/>
    </row>
    <row r="91" spans="1:34" s="42" customFormat="1" ht="15" customHeight="1">
      <c r="A91" s="53"/>
      <c r="B91" s="116"/>
      <c r="C91" s="46" t="s">
        <v>136</v>
      </c>
      <c r="D91" s="33"/>
      <c r="E91" s="45">
        <v>253664</v>
      </c>
      <c r="F91" s="57" t="s">
        <v>70</v>
      </c>
      <c r="G91" s="45" t="s">
        <v>115</v>
      </c>
      <c r="H91" s="47" t="s">
        <v>35</v>
      </c>
      <c r="I91" s="47"/>
      <c r="J91" s="48"/>
      <c r="K91" s="47">
        <v>11</v>
      </c>
      <c r="L91" s="48">
        <f>LOOKUP(K91,Calcul!$L$20:$M$51)</f>
        <v>5</v>
      </c>
      <c r="M91" s="47"/>
      <c r="N91" s="48"/>
      <c r="O91" s="47">
        <v>12</v>
      </c>
      <c r="P91" s="48">
        <f>LOOKUP(O91,Calcul!$L$20:$M$51)</f>
        <v>4</v>
      </c>
      <c r="Q91" s="47"/>
      <c r="R91" s="48"/>
      <c r="S91" s="47"/>
      <c r="T91" s="48"/>
      <c r="U91" s="58"/>
      <c r="V91" s="59">
        <f>AVERAGE(J91,L91,N91,T91,X91,Z91,AB91,P91)</f>
        <v>4.5</v>
      </c>
      <c r="W91" s="47"/>
      <c r="X91" s="48"/>
      <c r="Y91" s="47"/>
      <c r="Z91" s="48"/>
      <c r="AA91" s="47"/>
      <c r="AB91" s="48"/>
      <c r="AC91" s="50">
        <f t="shared" si="13"/>
        <v>13.5</v>
      </c>
      <c r="AD91" s="45">
        <f t="shared" si="14"/>
        <v>2</v>
      </c>
      <c r="AE91" s="51">
        <f t="shared" si="15"/>
        <v>6.75</v>
      </c>
      <c r="AF91" s="51">
        <f t="shared" si="18"/>
        <v>1.5</v>
      </c>
      <c r="AG91" s="52"/>
      <c r="AH91" s="53"/>
    </row>
    <row r="92" spans="1:33" s="42" customFormat="1" ht="15" customHeight="1">
      <c r="A92" s="53"/>
      <c r="B92" s="116"/>
      <c r="C92" s="46" t="s">
        <v>137</v>
      </c>
      <c r="D92" s="44" t="s">
        <v>50</v>
      </c>
      <c r="E92" s="45">
        <v>21392</v>
      </c>
      <c r="F92" s="46" t="s">
        <v>138</v>
      </c>
      <c r="G92" s="45" t="s">
        <v>115</v>
      </c>
      <c r="H92" s="47" t="s">
        <v>35</v>
      </c>
      <c r="I92" s="47"/>
      <c r="J92" s="48"/>
      <c r="K92" s="47">
        <v>4</v>
      </c>
      <c r="L92" s="48">
        <f>LOOKUP(K92,Calcul!$L$20:$M$51)</f>
        <v>13</v>
      </c>
      <c r="M92" s="47"/>
      <c r="N92" s="48"/>
      <c r="O92" s="47"/>
      <c r="P92" s="48"/>
      <c r="Q92" s="47"/>
      <c r="R92" s="48"/>
      <c r="S92" s="47"/>
      <c r="T92" s="48"/>
      <c r="U92" s="47"/>
      <c r="V92" s="48"/>
      <c r="W92" s="47"/>
      <c r="X92" s="48"/>
      <c r="Y92" s="47"/>
      <c r="Z92" s="48"/>
      <c r="AA92" s="47"/>
      <c r="AB92" s="48"/>
      <c r="AC92" s="50">
        <f t="shared" si="13"/>
        <v>13</v>
      </c>
      <c r="AD92" s="45">
        <f t="shared" si="14"/>
        <v>1</v>
      </c>
      <c r="AE92" s="51">
        <f t="shared" si="15"/>
        <v>13</v>
      </c>
      <c r="AF92" s="51">
        <f>IF(ISNUMBER(AC90),AC90-AC92)</f>
        <v>2</v>
      </c>
      <c r="AG92" s="85"/>
    </row>
    <row r="93" spans="1:33" s="42" customFormat="1" ht="15" customHeight="1">
      <c r="A93" s="53"/>
      <c r="B93" s="116"/>
      <c r="C93" s="44" t="s">
        <v>139</v>
      </c>
      <c r="D93" s="44"/>
      <c r="E93" s="45">
        <v>294815</v>
      </c>
      <c r="F93" s="46" t="s">
        <v>140</v>
      </c>
      <c r="G93" s="45" t="s">
        <v>115</v>
      </c>
      <c r="H93" s="47" t="s">
        <v>35</v>
      </c>
      <c r="I93" s="47"/>
      <c r="J93" s="48"/>
      <c r="K93" s="47"/>
      <c r="L93" s="48"/>
      <c r="M93" s="47">
        <v>5</v>
      </c>
      <c r="N93" s="48">
        <f>LOOKUP(M93,Calcul!$L$20:$M$51)</f>
        <v>11</v>
      </c>
      <c r="O93" s="47"/>
      <c r="P93" s="48"/>
      <c r="Q93" s="47"/>
      <c r="R93" s="48"/>
      <c r="S93" s="47"/>
      <c r="T93" s="48"/>
      <c r="U93" s="47"/>
      <c r="V93" s="48"/>
      <c r="W93" s="47"/>
      <c r="X93" s="48"/>
      <c r="Y93" s="47"/>
      <c r="Z93" s="48"/>
      <c r="AA93" s="47"/>
      <c r="AB93" s="48"/>
      <c r="AC93" s="50">
        <f t="shared" si="13"/>
        <v>11</v>
      </c>
      <c r="AD93" s="45">
        <f t="shared" si="14"/>
        <v>1</v>
      </c>
      <c r="AE93" s="51">
        <f t="shared" si="15"/>
        <v>11</v>
      </c>
      <c r="AF93" s="51">
        <f>IF(ISNUMBER(AC92),AC92-AC93)</f>
        <v>2</v>
      </c>
      <c r="AG93" s="85"/>
    </row>
    <row r="94" spans="1:34" s="42" customFormat="1" ht="15" customHeight="1">
      <c r="A94" s="53"/>
      <c r="B94" s="116"/>
      <c r="C94" s="44" t="s">
        <v>141</v>
      </c>
      <c r="D94" s="44" t="s">
        <v>50</v>
      </c>
      <c r="E94" s="45">
        <v>208068</v>
      </c>
      <c r="F94" s="46" t="s">
        <v>59</v>
      </c>
      <c r="G94" s="45" t="s">
        <v>115</v>
      </c>
      <c r="H94" s="47" t="s">
        <v>35</v>
      </c>
      <c r="I94" s="47">
        <v>8</v>
      </c>
      <c r="J94" s="48">
        <f>LOOKUP(I94,Calcul!$L$20:$M$51)</f>
        <v>8</v>
      </c>
      <c r="K94" s="47"/>
      <c r="L94" s="48"/>
      <c r="M94" s="47"/>
      <c r="N94" s="48"/>
      <c r="O94" s="47"/>
      <c r="P94" s="48"/>
      <c r="Q94" s="47"/>
      <c r="R94" s="48"/>
      <c r="S94" s="47"/>
      <c r="T94" s="48"/>
      <c r="U94" s="47"/>
      <c r="V94" s="48"/>
      <c r="W94" s="47"/>
      <c r="X94" s="48"/>
      <c r="Y94" s="47"/>
      <c r="Z94" s="48"/>
      <c r="AA94" s="47"/>
      <c r="AB94" s="48"/>
      <c r="AC94" s="50">
        <f t="shared" si="13"/>
        <v>8</v>
      </c>
      <c r="AD94" s="45">
        <f t="shared" si="14"/>
        <v>1</v>
      </c>
      <c r="AE94" s="51">
        <f t="shared" si="15"/>
        <v>8</v>
      </c>
      <c r="AF94" s="51">
        <f>IF(ISNUMBER(AC92),AC92-AC94)</f>
        <v>5</v>
      </c>
      <c r="AG94" s="52"/>
      <c r="AH94" s="53"/>
    </row>
    <row r="95" spans="1:34" s="42" customFormat="1" ht="15" customHeight="1">
      <c r="A95" s="53"/>
      <c r="B95" s="116"/>
      <c r="C95" s="46" t="s">
        <v>142</v>
      </c>
      <c r="D95" s="44" t="s">
        <v>50</v>
      </c>
      <c r="E95" s="45">
        <v>298735</v>
      </c>
      <c r="F95" s="129" t="s">
        <v>143</v>
      </c>
      <c r="G95" s="45" t="s">
        <v>115</v>
      </c>
      <c r="H95" s="47" t="s">
        <v>35</v>
      </c>
      <c r="I95" s="47"/>
      <c r="J95" s="48"/>
      <c r="K95" s="47"/>
      <c r="L95" s="48"/>
      <c r="M95" s="47">
        <v>12</v>
      </c>
      <c r="N95" s="48">
        <f>LOOKUP(M95,Calcul!$L$20:$M$51)</f>
        <v>4</v>
      </c>
      <c r="O95" s="47"/>
      <c r="P95" s="48"/>
      <c r="Q95" s="47"/>
      <c r="R95" s="48"/>
      <c r="S95" s="47"/>
      <c r="T95" s="48"/>
      <c r="U95" s="47"/>
      <c r="V95" s="48"/>
      <c r="W95" s="47"/>
      <c r="X95" s="48"/>
      <c r="Y95" s="47"/>
      <c r="Z95" s="48"/>
      <c r="AA95" s="47"/>
      <c r="AB95" s="48"/>
      <c r="AC95" s="50">
        <f t="shared" si="13"/>
        <v>4</v>
      </c>
      <c r="AD95" s="45">
        <f t="shared" si="14"/>
        <v>1</v>
      </c>
      <c r="AE95" s="51">
        <f t="shared" si="15"/>
        <v>4</v>
      </c>
      <c r="AF95" s="51">
        <f aca="true" t="shared" si="20" ref="AF95:AF96">IF(ISNUMBER(AC94),AC94-AC95)</f>
        <v>4</v>
      </c>
      <c r="AG95" s="52"/>
      <c r="AH95" s="53"/>
    </row>
    <row r="96" spans="1:34" s="42" customFormat="1" ht="15" customHeight="1">
      <c r="A96" s="53"/>
      <c r="B96" s="116"/>
      <c r="C96" s="44" t="s">
        <v>144</v>
      </c>
      <c r="D96" s="44"/>
      <c r="E96" s="45">
        <v>70917</v>
      </c>
      <c r="F96" s="46" t="s">
        <v>47</v>
      </c>
      <c r="G96" s="45" t="s">
        <v>115</v>
      </c>
      <c r="H96" s="47" t="s">
        <v>35</v>
      </c>
      <c r="I96" s="47"/>
      <c r="J96" s="48"/>
      <c r="K96" s="47"/>
      <c r="L96" s="48"/>
      <c r="M96" s="47"/>
      <c r="N96" s="48"/>
      <c r="O96" s="47"/>
      <c r="P96" s="48"/>
      <c r="Q96" s="47"/>
      <c r="R96" s="48"/>
      <c r="S96" s="47"/>
      <c r="T96" s="48"/>
      <c r="U96" s="47"/>
      <c r="V96" s="48"/>
      <c r="W96" s="47"/>
      <c r="X96" s="48"/>
      <c r="Y96" s="47">
        <v>18</v>
      </c>
      <c r="Z96" s="48">
        <f>LOOKUP(Y96,Calcul!$L$20:$M$51)</f>
        <v>0</v>
      </c>
      <c r="AA96" s="47"/>
      <c r="AB96" s="48"/>
      <c r="AC96" s="50">
        <f t="shared" si="13"/>
        <v>0</v>
      </c>
      <c r="AD96" s="45">
        <f t="shared" si="14"/>
        <v>1</v>
      </c>
      <c r="AE96" s="51">
        <f t="shared" si="15"/>
        <v>0</v>
      </c>
      <c r="AF96" s="51">
        <f t="shared" si="20"/>
        <v>4</v>
      </c>
      <c r="AG96" s="52"/>
      <c r="AH96" s="53"/>
    </row>
    <row r="97" spans="1:34" s="42" customFormat="1" ht="15" customHeight="1">
      <c r="A97" s="53"/>
      <c r="B97" s="116"/>
      <c r="C97" s="86" t="s">
        <v>104</v>
      </c>
      <c r="D97" s="87" t="s">
        <v>50</v>
      </c>
      <c r="E97" s="92">
        <v>260832</v>
      </c>
      <c r="F97" s="86" t="s">
        <v>54</v>
      </c>
      <c r="G97" s="92" t="s">
        <v>64</v>
      </c>
      <c r="H97" s="89" t="s">
        <v>35</v>
      </c>
      <c r="I97" s="89"/>
      <c r="J97" s="90"/>
      <c r="K97" s="89"/>
      <c r="L97" s="90"/>
      <c r="M97" s="89"/>
      <c r="N97" s="90"/>
      <c r="O97" s="89">
        <v>5</v>
      </c>
      <c r="P97" s="90">
        <f>LOOKUP(O97,Calcul!$L$20:$M$51)</f>
        <v>11</v>
      </c>
      <c r="Q97" s="89"/>
      <c r="R97" s="90"/>
      <c r="S97" s="89"/>
      <c r="T97" s="90"/>
      <c r="U97" s="89">
        <v>7</v>
      </c>
      <c r="V97" s="131">
        <f>LOOKUP(U97,Calcul!$L$20:$M$51)</f>
        <v>9</v>
      </c>
      <c r="W97" s="89"/>
      <c r="X97" s="90"/>
      <c r="Y97" s="89">
        <v>10</v>
      </c>
      <c r="Z97" s="90">
        <f>LOOKUP(Y97,Calcul!$L$20:$M$51)</f>
        <v>6</v>
      </c>
      <c r="AA97" s="89">
        <v>3</v>
      </c>
      <c r="AB97" s="90">
        <f>LOOKUP(AA97,Calcul!$L$20:$M$51)</f>
        <v>15</v>
      </c>
      <c r="AC97" s="91">
        <f t="shared" si="13"/>
        <v>41</v>
      </c>
      <c r="AD97" s="92">
        <f t="shared" si="14"/>
        <v>4</v>
      </c>
      <c r="AE97" s="93">
        <f t="shared" si="15"/>
        <v>10.25</v>
      </c>
      <c r="AF97" s="132"/>
      <c r="AG97" s="52"/>
      <c r="AH97" s="53"/>
    </row>
    <row r="98" spans="1:34" s="42" customFormat="1" ht="15" customHeight="1">
      <c r="A98" s="53"/>
      <c r="B98" s="116"/>
      <c r="C98" s="87" t="s">
        <v>145</v>
      </c>
      <c r="D98" s="87"/>
      <c r="E98" s="133">
        <v>8690</v>
      </c>
      <c r="F98" s="86" t="s">
        <v>33</v>
      </c>
      <c r="G98" s="89" t="s">
        <v>64</v>
      </c>
      <c r="H98" s="89" t="s">
        <v>35</v>
      </c>
      <c r="I98" s="89"/>
      <c r="J98" s="90"/>
      <c r="K98" s="89"/>
      <c r="L98" s="90"/>
      <c r="M98" s="89">
        <v>1</v>
      </c>
      <c r="N98" s="90">
        <f>LOOKUP(M98,Calcul!$L$20:$M$51)</f>
        <v>20</v>
      </c>
      <c r="O98" s="89"/>
      <c r="P98" s="90"/>
      <c r="Q98" s="89"/>
      <c r="R98" s="90"/>
      <c r="S98" s="89"/>
      <c r="T98" s="90"/>
      <c r="U98" s="89">
        <v>6</v>
      </c>
      <c r="V98" s="131">
        <f>LOOKUP(U98,Calcul!$L$20:$M$51)</f>
        <v>10</v>
      </c>
      <c r="W98" s="89"/>
      <c r="X98" s="90"/>
      <c r="Y98" s="89">
        <v>6</v>
      </c>
      <c r="Z98" s="90"/>
      <c r="AA98" s="89"/>
      <c r="AB98" s="90"/>
      <c r="AC98" s="91">
        <f t="shared" si="13"/>
        <v>30</v>
      </c>
      <c r="AD98" s="92">
        <f t="shared" si="14"/>
        <v>3</v>
      </c>
      <c r="AE98" s="93">
        <f t="shared" si="15"/>
        <v>10</v>
      </c>
      <c r="AF98" s="132"/>
      <c r="AG98" s="52"/>
      <c r="AH98" s="53"/>
    </row>
    <row r="99" spans="1:34" s="42" customFormat="1" ht="15" customHeight="1">
      <c r="A99" s="53"/>
      <c r="B99" s="116"/>
      <c r="C99" s="86" t="s">
        <v>80</v>
      </c>
      <c r="D99" s="134"/>
      <c r="E99" s="92">
        <v>2376</v>
      </c>
      <c r="F99" s="86" t="s">
        <v>11</v>
      </c>
      <c r="G99" s="92" t="s">
        <v>64</v>
      </c>
      <c r="H99" s="89" t="s">
        <v>35</v>
      </c>
      <c r="I99" s="95"/>
      <c r="J99" s="96"/>
      <c r="K99" s="89"/>
      <c r="L99" s="90"/>
      <c r="M99" s="89"/>
      <c r="N99" s="90"/>
      <c r="O99" s="89"/>
      <c r="P99" s="90"/>
      <c r="Q99" s="89"/>
      <c r="R99" s="90"/>
      <c r="S99" s="89"/>
      <c r="T99" s="90"/>
      <c r="U99" s="89"/>
      <c r="V99" s="90"/>
      <c r="W99" s="89">
        <v>1</v>
      </c>
      <c r="X99" s="90">
        <f>LOOKUP(W99,Calcul!$L$20:$M$51)</f>
        <v>20</v>
      </c>
      <c r="Y99" s="89"/>
      <c r="Z99" s="90"/>
      <c r="AA99" s="89"/>
      <c r="AB99" s="90"/>
      <c r="AC99" s="91">
        <f t="shared" si="13"/>
        <v>20</v>
      </c>
      <c r="AD99" s="92">
        <f t="shared" si="14"/>
        <v>1</v>
      </c>
      <c r="AE99" s="93">
        <f t="shared" si="15"/>
        <v>20</v>
      </c>
      <c r="AF99" s="132"/>
      <c r="AG99" s="52"/>
      <c r="AH99" s="53"/>
    </row>
    <row r="100" spans="1:34" s="42" customFormat="1" ht="15" customHeight="1">
      <c r="A100" s="53"/>
      <c r="B100" s="116"/>
      <c r="C100" s="87" t="s">
        <v>146</v>
      </c>
      <c r="D100" s="87"/>
      <c r="E100" s="92">
        <v>42625</v>
      </c>
      <c r="F100" s="86" t="s">
        <v>33</v>
      </c>
      <c r="G100" s="92" t="s">
        <v>64</v>
      </c>
      <c r="H100" s="89" t="s">
        <v>35</v>
      </c>
      <c r="I100" s="89"/>
      <c r="J100" s="90"/>
      <c r="K100" s="89"/>
      <c r="L100" s="90"/>
      <c r="M100" s="89"/>
      <c r="N100" s="90"/>
      <c r="O100" s="89"/>
      <c r="P100" s="90"/>
      <c r="Q100" s="89"/>
      <c r="R100" s="90"/>
      <c r="S100" s="89">
        <v>9</v>
      </c>
      <c r="T100" s="90">
        <f>LOOKUP(S100,Calcul!$L$20:$M$51)</f>
        <v>7</v>
      </c>
      <c r="U100" s="89"/>
      <c r="V100" s="90"/>
      <c r="W100" s="89">
        <v>4</v>
      </c>
      <c r="X100" s="131">
        <f>LOOKUP(W100,Calcul!$L$20:$M$51)</f>
        <v>13</v>
      </c>
      <c r="Y100" s="89"/>
      <c r="Z100" s="90"/>
      <c r="AA100" s="89"/>
      <c r="AB100" s="90"/>
      <c r="AC100" s="91">
        <f t="shared" si="13"/>
        <v>20</v>
      </c>
      <c r="AD100" s="92">
        <f t="shared" si="14"/>
        <v>2</v>
      </c>
      <c r="AE100" s="93">
        <f t="shared" si="15"/>
        <v>10</v>
      </c>
      <c r="AF100" s="135"/>
      <c r="AG100" s="52"/>
      <c r="AH100" s="53"/>
    </row>
    <row r="101" spans="2:33" s="60" customFormat="1" ht="15" customHeight="1">
      <c r="B101" s="136"/>
      <c r="C101" s="87" t="s">
        <v>147</v>
      </c>
      <c r="D101" s="87"/>
      <c r="E101" s="133">
        <v>141455</v>
      </c>
      <c r="F101" s="86" t="s">
        <v>148</v>
      </c>
      <c r="G101" s="89" t="s">
        <v>64</v>
      </c>
      <c r="H101" s="89" t="s">
        <v>35</v>
      </c>
      <c r="I101" s="89"/>
      <c r="J101" s="90"/>
      <c r="K101" s="89"/>
      <c r="L101" s="90"/>
      <c r="M101" s="89">
        <v>8</v>
      </c>
      <c r="N101" s="90">
        <f>LOOKUP(M101,Calcul!$L$20:$M$51)</f>
        <v>8</v>
      </c>
      <c r="O101" s="89"/>
      <c r="P101" s="90"/>
      <c r="Q101" s="89"/>
      <c r="R101" s="90"/>
      <c r="S101" s="89"/>
      <c r="T101" s="90"/>
      <c r="U101" s="89">
        <v>9</v>
      </c>
      <c r="V101" s="131">
        <f>LOOKUP(U101,Calcul!$L$20:$M$51)</f>
        <v>7</v>
      </c>
      <c r="W101" s="89"/>
      <c r="X101" s="90"/>
      <c r="Y101" s="89"/>
      <c r="Z101" s="90"/>
      <c r="AA101" s="89"/>
      <c r="AB101" s="90"/>
      <c r="AC101" s="91">
        <f t="shared" si="13"/>
        <v>15</v>
      </c>
      <c r="AD101" s="92">
        <f t="shared" si="14"/>
        <v>2</v>
      </c>
      <c r="AE101" s="93">
        <f t="shared" si="15"/>
        <v>7.5</v>
      </c>
      <c r="AF101" s="132"/>
      <c r="AG101" s="137"/>
    </row>
    <row r="102" spans="2:33" s="138" customFormat="1" ht="15" customHeight="1">
      <c r="B102" s="139"/>
      <c r="C102" s="87" t="s">
        <v>149</v>
      </c>
      <c r="D102" s="87"/>
      <c r="E102" s="92">
        <v>169913</v>
      </c>
      <c r="F102" s="86" t="s">
        <v>150</v>
      </c>
      <c r="G102" s="89" t="s">
        <v>64</v>
      </c>
      <c r="H102" s="89" t="s">
        <v>35</v>
      </c>
      <c r="I102" s="89"/>
      <c r="J102" s="90"/>
      <c r="K102" s="89"/>
      <c r="L102" s="90"/>
      <c r="M102" s="89"/>
      <c r="N102" s="90"/>
      <c r="O102" s="89">
        <v>8</v>
      </c>
      <c r="P102" s="90">
        <f>LOOKUP(O102,Calcul!$L$20:$M$51)</f>
        <v>8</v>
      </c>
      <c r="Q102" s="89"/>
      <c r="R102" s="90"/>
      <c r="S102" s="89">
        <v>12</v>
      </c>
      <c r="T102" s="131">
        <f>LOOKUP(S102,Calcul!$L$20:$M$51)</f>
        <v>4</v>
      </c>
      <c r="U102" s="89"/>
      <c r="V102" s="90"/>
      <c r="W102" s="89"/>
      <c r="X102" s="90"/>
      <c r="Y102" s="89"/>
      <c r="Z102" s="90"/>
      <c r="AA102" s="89"/>
      <c r="AB102" s="90"/>
      <c r="AC102" s="91">
        <f t="shared" si="13"/>
        <v>12</v>
      </c>
      <c r="AD102" s="92">
        <f t="shared" si="14"/>
        <v>2</v>
      </c>
      <c r="AE102" s="93">
        <f t="shared" si="15"/>
        <v>6</v>
      </c>
      <c r="AF102" s="132"/>
      <c r="AG102" s="140"/>
    </row>
    <row r="103" spans="2:33" s="60" customFormat="1" ht="15" customHeight="1">
      <c r="B103" s="136"/>
      <c r="C103" s="87" t="s">
        <v>151</v>
      </c>
      <c r="D103" s="87"/>
      <c r="E103" s="92">
        <v>62823</v>
      </c>
      <c r="F103" s="86" t="s">
        <v>152</v>
      </c>
      <c r="G103" s="92" t="s">
        <v>64</v>
      </c>
      <c r="H103" s="89" t="s">
        <v>35</v>
      </c>
      <c r="I103" s="89"/>
      <c r="J103" s="90"/>
      <c r="K103" s="89"/>
      <c r="L103" s="90"/>
      <c r="M103" s="89"/>
      <c r="N103" s="90"/>
      <c r="O103" s="89"/>
      <c r="P103" s="90"/>
      <c r="Q103" s="89"/>
      <c r="R103" s="90"/>
      <c r="S103" s="89">
        <v>14</v>
      </c>
      <c r="T103" s="90">
        <f>LOOKUP(S103,Calcul!$L$20:$M$51)</f>
        <v>2</v>
      </c>
      <c r="U103" s="89"/>
      <c r="V103" s="90"/>
      <c r="W103" s="89"/>
      <c r="X103" s="90"/>
      <c r="Y103" s="89">
        <v>15</v>
      </c>
      <c r="Z103" s="90">
        <f>LOOKUP(Y103,Calcul!$L$20:$M$51)</f>
        <v>1</v>
      </c>
      <c r="AA103" s="89">
        <v>9</v>
      </c>
      <c r="AB103" s="90">
        <f>LOOKUP(AA103,Calcul!$L$20:$M$51)</f>
        <v>7</v>
      </c>
      <c r="AC103" s="91">
        <f t="shared" si="13"/>
        <v>10</v>
      </c>
      <c r="AD103" s="92">
        <f t="shared" si="14"/>
        <v>3</v>
      </c>
      <c r="AE103" s="93">
        <f t="shared" si="15"/>
        <v>3.3333333333333335</v>
      </c>
      <c r="AF103" s="132"/>
      <c r="AG103" s="137"/>
    </row>
    <row r="104" spans="2:33" s="60" customFormat="1" ht="15" customHeight="1">
      <c r="B104" s="136"/>
      <c r="C104" s="86" t="s">
        <v>153</v>
      </c>
      <c r="D104" s="87" t="s">
        <v>50</v>
      </c>
      <c r="E104" s="92">
        <v>172226</v>
      </c>
      <c r="F104" s="86" t="s">
        <v>33</v>
      </c>
      <c r="G104" s="92" t="s">
        <v>64</v>
      </c>
      <c r="H104" s="89" t="s">
        <v>35</v>
      </c>
      <c r="I104" s="89"/>
      <c r="J104" s="90"/>
      <c r="K104" s="89"/>
      <c r="L104" s="90"/>
      <c r="M104" s="89">
        <v>10</v>
      </c>
      <c r="N104" s="90">
        <f>LOOKUP(M104,Calcul!$L$20:$M$51)</f>
        <v>6</v>
      </c>
      <c r="O104" s="89">
        <v>13</v>
      </c>
      <c r="P104" s="90">
        <f>LOOKUP(O104,Calcul!$L$20:$M$51)</f>
        <v>3</v>
      </c>
      <c r="Q104" s="89"/>
      <c r="R104" s="90"/>
      <c r="S104" s="89"/>
      <c r="T104" s="90"/>
      <c r="U104" s="89"/>
      <c r="V104" s="90"/>
      <c r="W104" s="89"/>
      <c r="X104" s="90"/>
      <c r="Y104" s="89"/>
      <c r="Z104" s="90"/>
      <c r="AA104" s="89"/>
      <c r="AB104" s="90"/>
      <c r="AC104" s="91">
        <f t="shared" si="13"/>
        <v>9</v>
      </c>
      <c r="AD104" s="92">
        <f t="shared" si="14"/>
        <v>2</v>
      </c>
      <c r="AE104" s="93">
        <f t="shared" si="15"/>
        <v>4.5</v>
      </c>
      <c r="AF104" s="93"/>
      <c r="AG104" s="137"/>
    </row>
    <row r="105" spans="2:33" s="60" customFormat="1" ht="15" customHeight="1">
      <c r="B105" s="136"/>
      <c r="C105" s="87" t="s">
        <v>154</v>
      </c>
      <c r="D105" s="87"/>
      <c r="E105" s="92">
        <v>300924</v>
      </c>
      <c r="F105" s="94" t="s">
        <v>11</v>
      </c>
      <c r="G105" s="89" t="s">
        <v>64</v>
      </c>
      <c r="H105" s="89" t="s">
        <v>35</v>
      </c>
      <c r="I105" s="95"/>
      <c r="J105" s="96"/>
      <c r="K105" s="89"/>
      <c r="L105" s="90"/>
      <c r="M105" s="89"/>
      <c r="N105" s="90"/>
      <c r="O105" s="89"/>
      <c r="P105" s="90"/>
      <c r="Q105" s="89"/>
      <c r="R105" s="90"/>
      <c r="S105" s="89"/>
      <c r="T105" s="90"/>
      <c r="U105" s="89">
        <v>10</v>
      </c>
      <c r="V105" s="90">
        <f>LOOKUP(U105,Calcul!$L$20:$M$51)</f>
        <v>6</v>
      </c>
      <c r="W105" s="89"/>
      <c r="X105" s="90"/>
      <c r="Y105" s="89">
        <v>19</v>
      </c>
      <c r="Z105" s="90">
        <f>LOOKUP(Y105,Calcul!$L$20:$M$51)</f>
        <v>0</v>
      </c>
      <c r="AA105" s="89"/>
      <c r="AB105" s="90"/>
      <c r="AC105" s="91">
        <f t="shared" si="13"/>
        <v>6</v>
      </c>
      <c r="AD105" s="92">
        <f t="shared" si="14"/>
        <v>2</v>
      </c>
      <c r="AE105" s="93">
        <f t="shared" si="15"/>
        <v>3</v>
      </c>
      <c r="AF105" s="93"/>
      <c r="AG105" s="137"/>
    </row>
    <row r="106" spans="2:33" s="141" customFormat="1" ht="15" customHeight="1">
      <c r="B106" s="139"/>
      <c r="C106" s="87" t="s">
        <v>155</v>
      </c>
      <c r="D106" s="87" t="s">
        <v>50</v>
      </c>
      <c r="E106" s="92">
        <v>191238</v>
      </c>
      <c r="F106" s="94" t="s">
        <v>120</v>
      </c>
      <c r="G106" s="92" t="s">
        <v>64</v>
      </c>
      <c r="H106" s="89" t="s">
        <v>35</v>
      </c>
      <c r="I106" s="89"/>
      <c r="J106" s="90"/>
      <c r="K106" s="89"/>
      <c r="L106" s="90"/>
      <c r="M106" s="89"/>
      <c r="N106" s="90"/>
      <c r="O106" s="89"/>
      <c r="P106" s="90"/>
      <c r="Q106" s="89"/>
      <c r="R106" s="90"/>
      <c r="S106" s="89"/>
      <c r="T106" s="90"/>
      <c r="U106" s="89"/>
      <c r="V106" s="90"/>
      <c r="W106" s="95"/>
      <c r="X106" s="96"/>
      <c r="Y106" s="89">
        <v>11</v>
      </c>
      <c r="Z106" s="90">
        <f>LOOKUP(Y106,Calcul!$L$20:$M$51)</f>
        <v>5</v>
      </c>
      <c r="AA106" s="89"/>
      <c r="AB106" s="90"/>
      <c r="AC106" s="91">
        <f t="shared" si="13"/>
        <v>5</v>
      </c>
      <c r="AD106" s="92">
        <f t="shared" si="14"/>
        <v>1</v>
      </c>
      <c r="AE106" s="93">
        <f t="shared" si="15"/>
        <v>5</v>
      </c>
      <c r="AF106" s="135"/>
      <c r="AG106" s="142"/>
    </row>
    <row r="107" spans="2:33" s="141" customFormat="1" ht="15" customHeight="1">
      <c r="B107" s="139"/>
      <c r="C107" s="87" t="s">
        <v>156</v>
      </c>
      <c r="D107" s="87"/>
      <c r="E107" s="92">
        <v>73237</v>
      </c>
      <c r="F107" s="86" t="s">
        <v>157</v>
      </c>
      <c r="G107" s="92" t="s">
        <v>64</v>
      </c>
      <c r="H107" s="89" t="s">
        <v>35</v>
      </c>
      <c r="I107" s="89"/>
      <c r="J107" s="90"/>
      <c r="K107" s="89"/>
      <c r="L107" s="90"/>
      <c r="M107" s="89"/>
      <c r="N107" s="90"/>
      <c r="O107" s="89"/>
      <c r="P107" s="90"/>
      <c r="Q107" s="89"/>
      <c r="R107" s="90"/>
      <c r="S107" s="89"/>
      <c r="T107" s="90"/>
      <c r="U107" s="89"/>
      <c r="V107" s="90"/>
      <c r="W107" s="89"/>
      <c r="X107" s="90"/>
      <c r="Y107" s="89">
        <v>16</v>
      </c>
      <c r="Z107" s="90">
        <f>LOOKUP(Y107,Calcul!$L$20:$M$51)</f>
        <v>0</v>
      </c>
      <c r="AA107" s="89"/>
      <c r="AB107" s="90"/>
      <c r="AC107" s="91">
        <f t="shared" si="13"/>
        <v>0</v>
      </c>
      <c r="AD107" s="92">
        <f t="shared" si="14"/>
        <v>1</v>
      </c>
      <c r="AE107" s="93">
        <f t="shared" si="15"/>
        <v>0</v>
      </c>
      <c r="AF107" s="93"/>
      <c r="AG107" s="142"/>
    </row>
    <row r="108" spans="2:33" s="138" customFormat="1" ht="15" customHeight="1">
      <c r="B108" s="139"/>
      <c r="C108" s="86" t="s">
        <v>105</v>
      </c>
      <c r="D108" s="87"/>
      <c r="E108" s="88">
        <v>142690</v>
      </c>
      <c r="F108" s="86" t="s">
        <v>33</v>
      </c>
      <c r="G108" s="92" t="s">
        <v>64</v>
      </c>
      <c r="H108" s="89" t="s">
        <v>35</v>
      </c>
      <c r="I108" s="89"/>
      <c r="J108" s="90"/>
      <c r="K108" s="89"/>
      <c r="L108" s="90"/>
      <c r="M108" s="89"/>
      <c r="N108" s="90"/>
      <c r="O108" s="89"/>
      <c r="P108" s="90"/>
      <c r="Q108" s="89"/>
      <c r="R108" s="90"/>
      <c r="S108" s="89"/>
      <c r="T108" s="90"/>
      <c r="U108" s="89"/>
      <c r="V108" s="90"/>
      <c r="W108" s="89"/>
      <c r="X108" s="90"/>
      <c r="Y108" s="89">
        <v>17</v>
      </c>
      <c r="Z108" s="90">
        <f>LOOKUP(Y108,Calcul!$L$20:$M$51)</f>
        <v>0</v>
      </c>
      <c r="AA108" s="89"/>
      <c r="AB108" s="90"/>
      <c r="AC108" s="91">
        <f t="shared" si="13"/>
        <v>0</v>
      </c>
      <c r="AD108" s="92">
        <f t="shared" si="14"/>
        <v>1</v>
      </c>
      <c r="AE108" s="93">
        <f t="shared" si="15"/>
        <v>0</v>
      </c>
      <c r="AF108" s="93"/>
      <c r="AG108" s="140"/>
    </row>
    <row r="109" spans="2:33" s="62" customFormat="1" ht="14.25">
      <c r="B109" s="63"/>
      <c r="C109" s="143"/>
      <c r="D109" s="143"/>
      <c r="E109" s="144"/>
      <c r="F109" s="145"/>
      <c r="G109" s="146"/>
      <c r="H109" s="147"/>
      <c r="I109" s="68">
        <f>COUNTA(I73:I108)</f>
        <v>10</v>
      </c>
      <c r="J109" s="69"/>
      <c r="K109" s="68">
        <f>COUNTA(K73:K108)</f>
        <v>11</v>
      </c>
      <c r="L109" s="69"/>
      <c r="M109" s="68">
        <f>COUNTA(M73:M108)</f>
        <v>12</v>
      </c>
      <c r="N109" s="69"/>
      <c r="O109" s="68">
        <f>COUNTA(O73:O108)</f>
        <v>13</v>
      </c>
      <c r="P109" s="70"/>
      <c r="Q109" s="68">
        <f>COUNTA(Q73:Q108)</f>
        <v>0</v>
      </c>
      <c r="R109" s="69"/>
      <c r="S109" s="68">
        <f>COUNTA(S73:S108)</f>
        <v>14</v>
      </c>
      <c r="T109" s="69"/>
      <c r="U109" s="68">
        <f>COUNTA(U73:U108)</f>
        <v>10</v>
      </c>
      <c r="V109" s="70"/>
      <c r="W109" s="68">
        <f>COUNTA(W73:W108)</f>
        <v>7</v>
      </c>
      <c r="X109" s="70"/>
      <c r="Y109" s="68">
        <f>COUNTA(Y73:Y108)</f>
        <v>19</v>
      </c>
      <c r="Z109" s="69"/>
      <c r="AA109" s="68">
        <f>COUNTA(AA73:AA108)</f>
        <v>9</v>
      </c>
      <c r="AB109" s="69"/>
      <c r="AC109" s="71"/>
      <c r="AD109" s="72"/>
      <c r="AE109" s="73"/>
      <c r="AG109" s="74"/>
    </row>
    <row r="110" spans="3:8" ht="15.75">
      <c r="C110" s="148"/>
      <c r="D110" s="148"/>
      <c r="E110" s="149"/>
      <c r="F110" s="150"/>
      <c r="G110" s="151"/>
      <c r="H110" s="152"/>
    </row>
    <row r="111" spans="2:33" s="13" customFormat="1" ht="24">
      <c r="B111" s="14"/>
      <c r="C111" s="153" t="s">
        <v>158</v>
      </c>
      <c r="D111" s="154"/>
      <c r="E111" s="155"/>
      <c r="F111" s="124"/>
      <c r="G111" s="154"/>
      <c r="H111" s="124"/>
      <c r="I111" s="121" t="s">
        <v>1</v>
      </c>
      <c r="J111" s="121"/>
      <c r="K111" s="121" t="s">
        <v>2</v>
      </c>
      <c r="L111" s="121"/>
      <c r="M111" s="121" t="s">
        <v>3</v>
      </c>
      <c r="N111" s="121"/>
      <c r="O111" s="121" t="s">
        <v>4</v>
      </c>
      <c r="P111" s="121"/>
      <c r="Q111" s="121" t="s">
        <v>5</v>
      </c>
      <c r="R111" s="121"/>
      <c r="S111" s="121" t="s">
        <v>6</v>
      </c>
      <c r="T111" s="121"/>
      <c r="U111" s="121" t="s">
        <v>7</v>
      </c>
      <c r="V111" s="121"/>
      <c r="W111" s="121" t="s">
        <v>8</v>
      </c>
      <c r="X111" s="121"/>
      <c r="Y111" s="121" t="s">
        <v>9</v>
      </c>
      <c r="Z111" s="121"/>
      <c r="AA111" s="121" t="s">
        <v>10</v>
      </c>
      <c r="AB111" s="121"/>
      <c r="AC111" s="122"/>
      <c r="AD111" s="122"/>
      <c r="AE111" s="123"/>
      <c r="AF111" s="124"/>
      <c r="AG111" s="22"/>
    </row>
    <row r="112" spans="2:33" s="23" customFormat="1" ht="12.75" customHeight="1">
      <c r="B112" s="24"/>
      <c r="C112" s="156"/>
      <c r="D112" s="156"/>
      <c r="E112" s="157"/>
      <c r="F112" s="156"/>
      <c r="G112" s="158"/>
      <c r="H112" s="159"/>
      <c r="I112" s="125" t="s">
        <v>11</v>
      </c>
      <c r="J112" s="125"/>
      <c r="K112" s="125" t="s">
        <v>12</v>
      </c>
      <c r="L112" s="125"/>
      <c r="M112" s="125" t="s">
        <v>13</v>
      </c>
      <c r="N112" s="125"/>
      <c r="O112" s="125" t="s">
        <v>14</v>
      </c>
      <c r="P112" s="125"/>
      <c r="Q112" s="125" t="s">
        <v>15</v>
      </c>
      <c r="R112" s="125"/>
      <c r="S112" s="125" t="s">
        <v>16</v>
      </c>
      <c r="T112" s="125"/>
      <c r="U112" s="125" t="s">
        <v>17</v>
      </c>
      <c r="V112" s="125"/>
      <c r="W112" s="125" t="s">
        <v>18</v>
      </c>
      <c r="X112" s="125"/>
      <c r="Y112" s="125" t="s">
        <v>19</v>
      </c>
      <c r="Z112" s="125"/>
      <c r="AA112" s="125" t="s">
        <v>12</v>
      </c>
      <c r="AB112" s="125"/>
      <c r="AC112" s="126"/>
      <c r="AD112" s="126"/>
      <c r="AE112" s="127"/>
      <c r="AF112" s="126"/>
      <c r="AG112" s="32"/>
    </row>
    <row r="113" spans="3:32" ht="16.5">
      <c r="C113" s="33" t="s">
        <v>20</v>
      </c>
      <c r="D113" s="33" t="s">
        <v>21</v>
      </c>
      <c r="E113" s="34" t="s">
        <v>22</v>
      </c>
      <c r="F113" s="35" t="s">
        <v>23</v>
      </c>
      <c r="G113" s="36" t="s">
        <v>24</v>
      </c>
      <c r="H113" s="160" t="s">
        <v>25</v>
      </c>
      <c r="I113" s="38" t="s">
        <v>26</v>
      </c>
      <c r="J113" s="34" t="s">
        <v>27</v>
      </c>
      <c r="K113" s="38" t="s">
        <v>26</v>
      </c>
      <c r="L113" s="34" t="s">
        <v>27</v>
      </c>
      <c r="M113" s="38" t="s">
        <v>26</v>
      </c>
      <c r="N113" s="34" t="s">
        <v>27</v>
      </c>
      <c r="O113" s="39" t="s">
        <v>26</v>
      </c>
      <c r="P113" s="34" t="s">
        <v>27</v>
      </c>
      <c r="Q113" s="38" t="s">
        <v>26</v>
      </c>
      <c r="R113" s="34" t="s">
        <v>27</v>
      </c>
      <c r="S113" s="39" t="s">
        <v>26</v>
      </c>
      <c r="T113" s="34" t="s">
        <v>27</v>
      </c>
      <c r="U113" s="39" t="s">
        <v>26</v>
      </c>
      <c r="V113" s="34" t="s">
        <v>27</v>
      </c>
      <c r="W113" s="39" t="s">
        <v>26</v>
      </c>
      <c r="X113" s="34" t="s">
        <v>27</v>
      </c>
      <c r="Y113" s="38" t="s">
        <v>26</v>
      </c>
      <c r="Z113" s="34" t="s">
        <v>27</v>
      </c>
      <c r="AA113" s="38" t="s">
        <v>26</v>
      </c>
      <c r="AB113" s="34" t="s">
        <v>27</v>
      </c>
      <c r="AC113" s="40" t="s">
        <v>28</v>
      </c>
      <c r="AD113" s="40" t="s">
        <v>29</v>
      </c>
      <c r="AE113" s="41" t="s">
        <v>30</v>
      </c>
      <c r="AF113" s="41" t="s">
        <v>31</v>
      </c>
    </row>
    <row r="114" spans="1:33" s="97" customFormat="1" ht="15" customHeight="1">
      <c r="A114" s="161"/>
      <c r="B114" s="162"/>
      <c r="C114" s="44" t="s">
        <v>159</v>
      </c>
      <c r="D114" s="44" t="s">
        <v>50</v>
      </c>
      <c r="E114" s="45">
        <v>4100</v>
      </c>
      <c r="F114" s="57" t="s">
        <v>11</v>
      </c>
      <c r="G114" s="45" t="s">
        <v>160</v>
      </c>
      <c r="H114" s="47" t="s">
        <v>35</v>
      </c>
      <c r="I114" s="58"/>
      <c r="J114" s="59">
        <f>AVERAGE(AB114,N114,L114,P114,R114,T114,V114,X114,Z114)</f>
        <v>16</v>
      </c>
      <c r="K114" s="47">
        <v>2</v>
      </c>
      <c r="L114" s="48">
        <f>LOOKUP(K114,Calcul!$L$20:$M$51)</f>
        <v>17</v>
      </c>
      <c r="M114" s="47">
        <v>5</v>
      </c>
      <c r="N114" s="48">
        <f>LOOKUP(M114,Calcul!$L$20:$M$51)</f>
        <v>11</v>
      </c>
      <c r="O114" s="47">
        <v>1</v>
      </c>
      <c r="P114" s="48">
        <f>LOOKUP(O114,Calcul!$L$20:$M$51)</f>
        <v>20</v>
      </c>
      <c r="Q114" s="47"/>
      <c r="R114" s="48"/>
      <c r="S114" s="47">
        <v>7</v>
      </c>
      <c r="T114" s="48">
        <f>LOOKUP(S114,Calcul!$L$20:$M$51)</f>
        <v>9</v>
      </c>
      <c r="U114" s="47">
        <v>2</v>
      </c>
      <c r="V114" s="48">
        <f>LOOKUP(U114,Calcul!$L$20:$M$51)</f>
        <v>17</v>
      </c>
      <c r="W114" s="47">
        <v>2</v>
      </c>
      <c r="X114" s="48">
        <f>LOOKUP(W114,Calcul!$L$20:$M$51)</f>
        <v>17</v>
      </c>
      <c r="Y114" s="47">
        <v>1</v>
      </c>
      <c r="Z114" s="48">
        <f>LOOKUP(Y114,Calcul!$L$20:$M$51)</f>
        <v>20</v>
      </c>
      <c r="AA114" s="47">
        <v>2</v>
      </c>
      <c r="AB114" s="48">
        <f>LOOKUP(AA114,Calcul!$L$20:$M$51)</f>
        <v>17</v>
      </c>
      <c r="AC114" s="50">
        <f aca="true" t="shared" si="21" ref="AC114:AC189">SUM(J114,L114,N114,P114,R114,T114,V114,X114,Z114,AB114)</f>
        <v>144</v>
      </c>
      <c r="AD114" s="45">
        <f aca="true" t="shared" si="22" ref="AD114:AD189">COUNTA(I114,K114,M114,S114,O114,Q114,U114,W114,Y114,AA114)</f>
        <v>8</v>
      </c>
      <c r="AE114" s="51">
        <f aca="true" t="shared" si="23" ref="AE114:AE189">AC114/AD114</f>
        <v>18</v>
      </c>
      <c r="AF114" s="51"/>
      <c r="AG114" s="163"/>
    </row>
    <row r="115" spans="1:33" s="53" customFormat="1" ht="15" customHeight="1">
      <c r="A115" s="109"/>
      <c r="B115" s="162"/>
      <c r="C115" s="44" t="s">
        <v>161</v>
      </c>
      <c r="D115" s="44"/>
      <c r="E115" s="45">
        <v>69890</v>
      </c>
      <c r="F115" s="46" t="s">
        <v>54</v>
      </c>
      <c r="G115" s="45" t="s">
        <v>160</v>
      </c>
      <c r="H115" s="47" t="s">
        <v>35</v>
      </c>
      <c r="I115" s="47">
        <v>2</v>
      </c>
      <c r="J115" s="48">
        <f>LOOKUP(I115,Calcul!$L$20:$M$51)</f>
        <v>17</v>
      </c>
      <c r="K115" s="47">
        <v>3</v>
      </c>
      <c r="L115" s="48">
        <f>LOOKUP(K115,Calcul!$L$20:$M$51)</f>
        <v>15</v>
      </c>
      <c r="M115" s="47">
        <v>3</v>
      </c>
      <c r="N115" s="48">
        <f>LOOKUP(M115,Calcul!$L$20:$M$51)</f>
        <v>15</v>
      </c>
      <c r="O115" s="47">
        <v>4</v>
      </c>
      <c r="P115" s="48">
        <f>LOOKUP(O115,Calcul!$L$20:$M$51)</f>
        <v>13</v>
      </c>
      <c r="Q115" s="47"/>
      <c r="R115" s="48"/>
      <c r="S115" s="47">
        <v>2</v>
      </c>
      <c r="T115" s="48">
        <f>LOOKUP(S115,Calcul!$L$20:$M$51)</f>
        <v>17</v>
      </c>
      <c r="U115" s="47">
        <v>3</v>
      </c>
      <c r="V115" s="48">
        <f>LOOKUP(U115,Calcul!$L$20:$M$51)</f>
        <v>15</v>
      </c>
      <c r="W115" s="47">
        <v>1</v>
      </c>
      <c r="X115" s="48">
        <f>LOOKUP(W115,Calcul!$L$20:$M$51)</f>
        <v>20</v>
      </c>
      <c r="Y115" s="47">
        <v>2</v>
      </c>
      <c r="Z115" s="48">
        <f>LOOKUP(Y115,Calcul!$L$20:$M$51)</f>
        <v>17</v>
      </c>
      <c r="AA115" s="47"/>
      <c r="AB115" s="48"/>
      <c r="AC115" s="50">
        <f t="shared" si="21"/>
        <v>129</v>
      </c>
      <c r="AD115" s="45">
        <f t="shared" si="22"/>
        <v>8</v>
      </c>
      <c r="AE115" s="51">
        <f t="shared" si="23"/>
        <v>16.125</v>
      </c>
      <c r="AF115" s="51">
        <f aca="true" t="shared" si="24" ref="AF115:AF131">IF(ISNUMBER(AC114),AC114-AC115)</f>
        <v>15</v>
      </c>
      <c r="AG115" s="108"/>
    </row>
    <row r="116" spans="2:34" s="109" customFormat="1" ht="15" customHeight="1">
      <c r="B116" s="162"/>
      <c r="C116" s="44" t="s">
        <v>162</v>
      </c>
      <c r="D116" s="44" t="s">
        <v>50</v>
      </c>
      <c r="E116" s="45">
        <v>46273</v>
      </c>
      <c r="F116" s="57" t="s">
        <v>70</v>
      </c>
      <c r="G116" s="47" t="s">
        <v>160</v>
      </c>
      <c r="H116" s="47" t="s">
        <v>35</v>
      </c>
      <c r="I116" s="47">
        <v>1</v>
      </c>
      <c r="J116" s="48">
        <f>LOOKUP(I116,Calcul!$L$20:$M$51)</f>
        <v>20</v>
      </c>
      <c r="K116" s="47">
        <v>1</v>
      </c>
      <c r="L116" s="48">
        <f>LOOKUP(K116,Calcul!$L$20:$M$51)</f>
        <v>20</v>
      </c>
      <c r="M116" s="47"/>
      <c r="N116" s="48"/>
      <c r="O116" s="47">
        <v>9</v>
      </c>
      <c r="P116" s="48">
        <f>LOOKUP(O116,Calcul!$L$20:$M$51)</f>
        <v>7</v>
      </c>
      <c r="Q116" s="47"/>
      <c r="R116" s="48"/>
      <c r="S116" s="47">
        <v>1</v>
      </c>
      <c r="T116" s="48">
        <f>LOOKUP(S116,Calcul!$L$20:$M$51)</f>
        <v>20</v>
      </c>
      <c r="U116" s="58"/>
      <c r="V116" s="59">
        <f>AVERAGE(J116,L116,N116,T116,X116,Z116,AB116,P116)</f>
        <v>15.5</v>
      </c>
      <c r="W116" s="47">
        <v>3</v>
      </c>
      <c r="X116" s="48">
        <f>LOOKUP(W116,Calcul!$L$20:$M$51)</f>
        <v>15</v>
      </c>
      <c r="Y116" s="47"/>
      <c r="Z116" s="48"/>
      <c r="AA116" s="47">
        <v>5</v>
      </c>
      <c r="AB116" s="48">
        <f>LOOKUP(AA116,Calcul!$L$20:$M$51)</f>
        <v>11</v>
      </c>
      <c r="AC116" s="50">
        <f t="shared" si="21"/>
        <v>108.5</v>
      </c>
      <c r="AD116" s="45">
        <f t="shared" si="22"/>
        <v>6</v>
      </c>
      <c r="AE116" s="51">
        <f t="shared" si="23"/>
        <v>18.083333333333332</v>
      </c>
      <c r="AF116" s="51">
        <f t="shared" si="24"/>
        <v>20.5</v>
      </c>
      <c r="AG116" s="52"/>
      <c r="AH116" s="53"/>
    </row>
    <row r="117" spans="2:34" s="109" customFormat="1" ht="15" customHeight="1">
      <c r="B117" s="162"/>
      <c r="C117" s="44" t="s">
        <v>163</v>
      </c>
      <c r="D117" s="44" t="s">
        <v>50</v>
      </c>
      <c r="E117" s="45">
        <v>70616</v>
      </c>
      <c r="F117" s="57" t="s">
        <v>12</v>
      </c>
      <c r="G117" s="45" t="s">
        <v>160</v>
      </c>
      <c r="H117" s="47" t="s">
        <v>35</v>
      </c>
      <c r="I117" s="47"/>
      <c r="J117" s="48"/>
      <c r="K117" s="58"/>
      <c r="L117" s="59">
        <f>AVERAGE(J117,P117,N117,R117,T117,V117,X117,Z117,AB117)</f>
        <v>11.6</v>
      </c>
      <c r="M117" s="47">
        <v>6</v>
      </c>
      <c r="N117" s="48">
        <f>LOOKUP(M117,Calcul!$L$20:$M$51)</f>
        <v>10</v>
      </c>
      <c r="O117" s="47">
        <v>1</v>
      </c>
      <c r="P117" s="48">
        <f>LOOKUP(O117,Calcul!$L$20:$M$51)</f>
        <v>20</v>
      </c>
      <c r="Q117" s="47"/>
      <c r="R117" s="48"/>
      <c r="S117" s="47">
        <v>8</v>
      </c>
      <c r="T117" s="48">
        <f>LOOKUP(S117,Calcul!$L$20:$M$51)</f>
        <v>8</v>
      </c>
      <c r="U117" s="47"/>
      <c r="V117" s="48"/>
      <c r="W117" s="47">
        <v>5</v>
      </c>
      <c r="X117" s="48">
        <f>LOOKUP(W117,Calcul!$L$20:$M$51)</f>
        <v>11</v>
      </c>
      <c r="Y117" s="47">
        <v>7</v>
      </c>
      <c r="Z117" s="48">
        <f>LOOKUP(Y117,Calcul!$L$20:$M$51)</f>
        <v>9</v>
      </c>
      <c r="AA117" s="47"/>
      <c r="AB117" s="48"/>
      <c r="AC117" s="50">
        <f t="shared" si="21"/>
        <v>69.6</v>
      </c>
      <c r="AD117" s="45">
        <f t="shared" si="22"/>
        <v>5</v>
      </c>
      <c r="AE117" s="51">
        <f t="shared" si="23"/>
        <v>13.919999999999998</v>
      </c>
      <c r="AF117" s="51">
        <f t="shared" si="24"/>
        <v>38.900000000000006</v>
      </c>
      <c r="AG117" s="52"/>
      <c r="AH117" s="53"/>
    </row>
    <row r="118" spans="2:34" s="109" customFormat="1" ht="15" customHeight="1">
      <c r="B118" s="162"/>
      <c r="C118" s="44" t="s">
        <v>164</v>
      </c>
      <c r="D118" s="44"/>
      <c r="E118" s="45">
        <v>16500</v>
      </c>
      <c r="F118" s="46" t="s">
        <v>165</v>
      </c>
      <c r="G118" s="45" t="s">
        <v>160</v>
      </c>
      <c r="H118" s="47" t="s">
        <v>35</v>
      </c>
      <c r="I118" s="47"/>
      <c r="J118" s="48"/>
      <c r="K118" s="47">
        <v>6</v>
      </c>
      <c r="L118" s="48">
        <f>LOOKUP(K118,Calcul!$L$20:$M$51)</f>
        <v>10</v>
      </c>
      <c r="M118" s="47">
        <v>8</v>
      </c>
      <c r="N118" s="48">
        <f>LOOKUP(M118,Calcul!$L$20:$M$51)</f>
        <v>8</v>
      </c>
      <c r="O118" s="47">
        <v>1</v>
      </c>
      <c r="P118" s="48">
        <f>LOOKUP(O118,Calcul!$L$20:$M$51)</f>
        <v>20</v>
      </c>
      <c r="Q118" s="47"/>
      <c r="R118" s="48"/>
      <c r="S118" s="47">
        <v>11</v>
      </c>
      <c r="T118" s="48">
        <f>LOOKUP(S118,Calcul!$L$20:$M$51)</f>
        <v>5</v>
      </c>
      <c r="U118" s="47">
        <v>5</v>
      </c>
      <c r="V118" s="48">
        <f>LOOKUP(U118,Calcul!$L$20:$M$51)</f>
        <v>11</v>
      </c>
      <c r="W118" s="47">
        <v>4</v>
      </c>
      <c r="X118" s="48">
        <f>LOOKUP(W118,Calcul!$L$20:$M$51)</f>
        <v>13</v>
      </c>
      <c r="Y118" s="47"/>
      <c r="Z118" s="48"/>
      <c r="AA118" s="47"/>
      <c r="AB118" s="48"/>
      <c r="AC118" s="50">
        <f t="shared" si="21"/>
        <v>67</v>
      </c>
      <c r="AD118" s="45">
        <f t="shared" si="22"/>
        <v>6</v>
      </c>
      <c r="AE118" s="51">
        <f t="shared" si="23"/>
        <v>11.166666666666666</v>
      </c>
      <c r="AF118" s="51">
        <f t="shared" si="24"/>
        <v>2.5999999999999943</v>
      </c>
      <c r="AG118" s="52"/>
      <c r="AH118" s="53"/>
    </row>
    <row r="119" spans="1:34" s="109" customFormat="1" ht="15" customHeight="1">
      <c r="A119" s="164"/>
      <c r="B119" s="162"/>
      <c r="C119" s="44" t="s">
        <v>166</v>
      </c>
      <c r="D119" s="44" t="s">
        <v>167</v>
      </c>
      <c r="E119" s="45">
        <v>242302</v>
      </c>
      <c r="F119" s="57" t="s">
        <v>70</v>
      </c>
      <c r="G119" s="47" t="s">
        <v>160</v>
      </c>
      <c r="H119" s="47" t="s">
        <v>35</v>
      </c>
      <c r="I119" s="47">
        <v>4</v>
      </c>
      <c r="J119" s="48">
        <f>LOOKUP(I119,Calcul!$L$20:$M$51)</f>
        <v>13</v>
      </c>
      <c r="K119" s="47">
        <v>8</v>
      </c>
      <c r="L119" s="48">
        <f>LOOKUP(K119,Calcul!$L$20:$M$51)</f>
        <v>8</v>
      </c>
      <c r="M119" s="47"/>
      <c r="N119" s="48"/>
      <c r="O119" s="47">
        <v>5</v>
      </c>
      <c r="P119" s="48">
        <f>LOOKUP(O119,Calcul!$L$20:$M$51)</f>
        <v>11</v>
      </c>
      <c r="Q119" s="47"/>
      <c r="R119" s="48"/>
      <c r="S119" s="47"/>
      <c r="T119" s="48"/>
      <c r="U119" s="58"/>
      <c r="V119" s="59">
        <f>AVERAGE(J119,L119,N119,T119,X119,Z119,AB119,P119)</f>
        <v>13</v>
      </c>
      <c r="W119" s="47"/>
      <c r="X119" s="48"/>
      <c r="Y119" s="47"/>
      <c r="Z119" s="48"/>
      <c r="AA119" s="47">
        <v>1</v>
      </c>
      <c r="AB119" s="48">
        <f>LOOKUP(AA119,Calcul!$L$20:$M$51)</f>
        <v>20</v>
      </c>
      <c r="AC119" s="50">
        <f t="shared" si="21"/>
        <v>65</v>
      </c>
      <c r="AD119" s="45">
        <f t="shared" si="22"/>
        <v>4</v>
      </c>
      <c r="AE119" s="51">
        <f t="shared" si="23"/>
        <v>16.25</v>
      </c>
      <c r="AF119" s="51">
        <f t="shared" si="24"/>
        <v>2</v>
      </c>
      <c r="AG119" s="108"/>
      <c r="AH119" s="164"/>
    </row>
    <row r="120" spans="1:34" s="53" customFormat="1" ht="15" customHeight="1">
      <c r="A120" s="109"/>
      <c r="B120" s="162"/>
      <c r="C120" s="165" t="s">
        <v>168</v>
      </c>
      <c r="D120" s="129"/>
      <c r="E120" s="39">
        <v>283644</v>
      </c>
      <c r="F120" s="130" t="s">
        <v>11</v>
      </c>
      <c r="G120" s="47" t="s">
        <v>160</v>
      </c>
      <c r="H120" s="45" t="s">
        <v>35</v>
      </c>
      <c r="I120" s="58"/>
      <c r="J120" s="59">
        <f>AVERAGE(AB120,N120,L120,P120,R120,T120,V120,X120,Z120)</f>
        <v>6.625</v>
      </c>
      <c r="K120" s="47">
        <v>14</v>
      </c>
      <c r="L120" s="48">
        <f>LOOKUP(K120,Calcul!$L$20:$M$51)</f>
        <v>2</v>
      </c>
      <c r="M120" s="47">
        <v>15</v>
      </c>
      <c r="N120" s="48">
        <f>LOOKUP(M120,Calcul!$L$20:$M$51)</f>
        <v>1</v>
      </c>
      <c r="O120" s="47">
        <v>10</v>
      </c>
      <c r="P120" s="48">
        <f>LOOKUP(O120,Calcul!$L$20:$M$51)</f>
        <v>6</v>
      </c>
      <c r="Q120" s="47"/>
      <c r="R120" s="48"/>
      <c r="S120" s="47">
        <v>6</v>
      </c>
      <c r="T120" s="48">
        <f>LOOKUP(S120,Calcul!$L$20:$M$51)</f>
        <v>10</v>
      </c>
      <c r="U120" s="47">
        <v>8</v>
      </c>
      <c r="V120" s="48">
        <f>LOOKUP(U120,Calcul!$L$20:$M$51)</f>
        <v>8</v>
      </c>
      <c r="W120" s="47">
        <v>6</v>
      </c>
      <c r="X120" s="48">
        <f>LOOKUP(W120,Calcul!$L$20:$M$51)</f>
        <v>10</v>
      </c>
      <c r="Y120" s="47">
        <v>9</v>
      </c>
      <c r="Z120" s="48">
        <f>LOOKUP(Y120,Calcul!$L$20:$M$51)</f>
        <v>7</v>
      </c>
      <c r="AA120" s="47">
        <v>7</v>
      </c>
      <c r="AB120" s="48">
        <f>LOOKUP(AA120,Calcul!$L$20:$M$51)</f>
        <v>9</v>
      </c>
      <c r="AC120" s="50">
        <f t="shared" si="21"/>
        <v>59.625</v>
      </c>
      <c r="AD120" s="45">
        <f t="shared" si="22"/>
        <v>8</v>
      </c>
      <c r="AE120" s="51">
        <f t="shared" si="23"/>
        <v>7.453125</v>
      </c>
      <c r="AF120" s="51">
        <f t="shared" si="24"/>
        <v>5.375</v>
      </c>
      <c r="AG120" s="166"/>
      <c r="AH120" s="109"/>
    </row>
    <row r="121" spans="2:34" s="109" customFormat="1" ht="15" customHeight="1">
      <c r="B121" s="162"/>
      <c r="C121" s="44" t="s">
        <v>169</v>
      </c>
      <c r="D121" s="44" t="s">
        <v>167</v>
      </c>
      <c r="E121" s="45">
        <v>271404</v>
      </c>
      <c r="F121" s="46" t="s">
        <v>54</v>
      </c>
      <c r="G121" s="45" t="s">
        <v>160</v>
      </c>
      <c r="H121" s="47" t="s">
        <v>35</v>
      </c>
      <c r="I121" s="47"/>
      <c r="J121" s="48"/>
      <c r="K121" s="47">
        <v>16</v>
      </c>
      <c r="L121" s="48">
        <f>LOOKUP(K121,Calcul!$L$20:$M$51)</f>
        <v>0</v>
      </c>
      <c r="M121" s="47">
        <v>7</v>
      </c>
      <c r="N121" s="48">
        <f>LOOKUP(M121,Calcul!$L$20:$M$51)</f>
        <v>9</v>
      </c>
      <c r="O121" s="47"/>
      <c r="P121" s="48"/>
      <c r="Q121" s="47"/>
      <c r="R121" s="48"/>
      <c r="S121" s="47">
        <v>4</v>
      </c>
      <c r="T121" s="48">
        <f>LOOKUP(S121,Calcul!$L$20:$M$51)</f>
        <v>13</v>
      </c>
      <c r="U121" s="47">
        <v>4</v>
      </c>
      <c r="V121" s="48">
        <f>LOOKUP(U121,Calcul!$L$20:$M$51)</f>
        <v>13</v>
      </c>
      <c r="W121" s="47">
        <v>7</v>
      </c>
      <c r="X121" s="48">
        <f>LOOKUP(W121,Calcul!$L$20:$M$51)</f>
        <v>9</v>
      </c>
      <c r="Y121" s="47">
        <v>3</v>
      </c>
      <c r="Z121" s="48">
        <f>LOOKUP(Y121,Calcul!$L$20:$M$51)</f>
        <v>15</v>
      </c>
      <c r="AA121" s="47"/>
      <c r="AB121" s="48"/>
      <c r="AC121" s="50">
        <f t="shared" si="21"/>
        <v>59</v>
      </c>
      <c r="AD121" s="45">
        <f t="shared" si="22"/>
        <v>6</v>
      </c>
      <c r="AE121" s="51">
        <f t="shared" si="23"/>
        <v>9.833333333333334</v>
      </c>
      <c r="AF121" s="51">
        <f t="shared" si="24"/>
        <v>0.625</v>
      </c>
      <c r="AG121" s="108"/>
      <c r="AH121" s="53"/>
    </row>
    <row r="122" spans="1:33" s="53" customFormat="1" ht="15" customHeight="1">
      <c r="A122" s="109"/>
      <c r="B122" s="162"/>
      <c r="C122" s="44" t="s">
        <v>170</v>
      </c>
      <c r="D122" s="44" t="s">
        <v>167</v>
      </c>
      <c r="E122" s="45">
        <v>4470</v>
      </c>
      <c r="F122" s="57" t="s">
        <v>70</v>
      </c>
      <c r="G122" s="45" t="s">
        <v>160</v>
      </c>
      <c r="H122" s="47" t="s">
        <v>35</v>
      </c>
      <c r="I122" s="47">
        <v>10</v>
      </c>
      <c r="J122" s="48">
        <f>LOOKUP(I122,Calcul!$L$20:$M$51)</f>
        <v>6</v>
      </c>
      <c r="K122" s="47">
        <v>9</v>
      </c>
      <c r="L122" s="48">
        <f>LOOKUP(K122,Calcul!$L$20:$M$51)</f>
        <v>7</v>
      </c>
      <c r="M122" s="47">
        <v>9</v>
      </c>
      <c r="N122" s="48">
        <f>LOOKUP(M122,Calcul!$L$20:$M$51)</f>
        <v>7</v>
      </c>
      <c r="O122" s="47">
        <v>11</v>
      </c>
      <c r="P122" s="48">
        <f>LOOKUP(O122,Calcul!$L$20:$M$51)</f>
        <v>5</v>
      </c>
      <c r="Q122" s="47"/>
      <c r="R122" s="48"/>
      <c r="S122" s="47">
        <v>9</v>
      </c>
      <c r="T122" s="48">
        <f>LOOKUP(S122,Calcul!$L$20:$M$51)</f>
        <v>7</v>
      </c>
      <c r="U122" s="58"/>
      <c r="V122" s="59">
        <f>AVERAGE(J122,L122,N122,T122,X122,Z122,AB122,P122)</f>
        <v>6.666666666666667</v>
      </c>
      <c r="W122" s="47"/>
      <c r="X122" s="48"/>
      <c r="Y122" s="47"/>
      <c r="Z122" s="48"/>
      <c r="AA122" s="47">
        <v>8</v>
      </c>
      <c r="AB122" s="48">
        <f>LOOKUP(AA122,Calcul!$L$20:$M$51)</f>
        <v>8</v>
      </c>
      <c r="AC122" s="50">
        <f t="shared" si="21"/>
        <v>46.66666666666667</v>
      </c>
      <c r="AD122" s="45">
        <f t="shared" si="22"/>
        <v>6</v>
      </c>
      <c r="AE122" s="51">
        <f t="shared" si="23"/>
        <v>7.777777777777779</v>
      </c>
      <c r="AF122" s="51">
        <f t="shared" si="24"/>
        <v>12.333333333333329</v>
      </c>
      <c r="AG122" s="108"/>
    </row>
    <row r="123" spans="2:34" s="109" customFormat="1" ht="15" customHeight="1">
      <c r="B123" s="162"/>
      <c r="C123" s="46" t="s">
        <v>153</v>
      </c>
      <c r="D123" s="44" t="s">
        <v>50</v>
      </c>
      <c r="E123" s="45">
        <v>172226</v>
      </c>
      <c r="F123" s="46" t="s">
        <v>33</v>
      </c>
      <c r="G123" s="45" t="s">
        <v>160</v>
      </c>
      <c r="H123" s="47" t="s">
        <v>35</v>
      </c>
      <c r="I123" s="47">
        <v>14</v>
      </c>
      <c r="J123" s="48">
        <f>LOOKUP(I123,Calcul!$L$20:$M$51)</f>
        <v>2</v>
      </c>
      <c r="K123" s="47"/>
      <c r="L123" s="48"/>
      <c r="M123" s="47"/>
      <c r="N123" s="48"/>
      <c r="O123" s="47"/>
      <c r="P123" s="48"/>
      <c r="Q123" s="47"/>
      <c r="R123" s="48"/>
      <c r="S123" s="47">
        <v>3</v>
      </c>
      <c r="T123" s="48">
        <f>LOOKUP(S123,Calcul!$L$20:$M$51)</f>
        <v>15</v>
      </c>
      <c r="U123" s="47">
        <v>6</v>
      </c>
      <c r="V123" s="48">
        <f>LOOKUP(U123,Calcul!$L$20:$M$51)</f>
        <v>10</v>
      </c>
      <c r="W123" s="47"/>
      <c r="X123" s="48"/>
      <c r="Y123" s="47"/>
      <c r="Z123" s="48"/>
      <c r="AA123" s="47">
        <v>4</v>
      </c>
      <c r="AB123" s="48">
        <f>LOOKUP(AA123,Calcul!$L$20:$M$51)</f>
        <v>13</v>
      </c>
      <c r="AC123" s="50">
        <f t="shared" si="21"/>
        <v>40</v>
      </c>
      <c r="AD123" s="45">
        <f t="shared" si="22"/>
        <v>4</v>
      </c>
      <c r="AE123" s="51">
        <f t="shared" si="23"/>
        <v>10</v>
      </c>
      <c r="AF123" s="51">
        <f t="shared" si="24"/>
        <v>6.666666666666671</v>
      </c>
      <c r="AG123" s="52"/>
      <c r="AH123" s="53"/>
    </row>
    <row r="124" spans="2:34" s="109" customFormat="1" ht="15" customHeight="1">
      <c r="B124" s="162"/>
      <c r="C124" s="44" t="s">
        <v>171</v>
      </c>
      <c r="D124" s="44" t="s">
        <v>50</v>
      </c>
      <c r="E124" s="45">
        <v>80650</v>
      </c>
      <c r="F124" s="57" t="s">
        <v>11</v>
      </c>
      <c r="G124" s="45" t="s">
        <v>160</v>
      </c>
      <c r="H124" s="47" t="s">
        <v>35</v>
      </c>
      <c r="I124" s="58"/>
      <c r="J124" s="59">
        <f>AVERAGE(AB124,N124,L124,P124,R124,T124,V124,X124,Z124)</f>
        <v>12</v>
      </c>
      <c r="K124" s="47"/>
      <c r="L124" s="48"/>
      <c r="M124" s="47"/>
      <c r="N124" s="48"/>
      <c r="O124" s="47"/>
      <c r="P124" s="48"/>
      <c r="Q124" s="47"/>
      <c r="R124" s="48"/>
      <c r="S124" s="47"/>
      <c r="T124" s="48"/>
      <c r="U124" s="47">
        <v>7</v>
      </c>
      <c r="V124" s="48">
        <f>LOOKUP(U124,Calcul!$L$20:$M$51)</f>
        <v>9</v>
      </c>
      <c r="W124" s="47"/>
      <c r="X124" s="48"/>
      <c r="Y124" s="47"/>
      <c r="Z124" s="48"/>
      <c r="AA124" s="47">
        <v>3</v>
      </c>
      <c r="AB124" s="48">
        <f>LOOKUP(AA124,Calcul!$L$20:$M$51)</f>
        <v>15</v>
      </c>
      <c r="AC124" s="50">
        <f t="shared" si="21"/>
        <v>36</v>
      </c>
      <c r="AD124" s="45">
        <f t="shared" si="22"/>
        <v>2</v>
      </c>
      <c r="AE124" s="51">
        <f t="shared" si="23"/>
        <v>18</v>
      </c>
      <c r="AF124" s="51">
        <f t="shared" si="24"/>
        <v>4</v>
      </c>
      <c r="AG124" s="52"/>
      <c r="AH124" s="53"/>
    </row>
    <row r="125" spans="2:34" s="109" customFormat="1" ht="15" customHeight="1">
      <c r="B125" s="162"/>
      <c r="C125" s="44" t="s">
        <v>172</v>
      </c>
      <c r="D125" s="44" t="s">
        <v>50</v>
      </c>
      <c r="E125" s="45">
        <v>229707</v>
      </c>
      <c r="F125" s="46" t="s">
        <v>33</v>
      </c>
      <c r="G125" s="45" t="s">
        <v>160</v>
      </c>
      <c r="H125" s="47" t="s">
        <v>35</v>
      </c>
      <c r="I125" s="47"/>
      <c r="J125" s="48"/>
      <c r="K125" s="47"/>
      <c r="L125" s="48"/>
      <c r="M125" s="47">
        <v>2</v>
      </c>
      <c r="N125" s="48">
        <f>LOOKUP(M125,Calcul!$L$20:$M$51)</f>
        <v>17</v>
      </c>
      <c r="O125" s="47"/>
      <c r="P125" s="48"/>
      <c r="Q125" s="47"/>
      <c r="R125" s="48"/>
      <c r="S125" s="47">
        <v>15</v>
      </c>
      <c r="T125" s="48">
        <f>LOOKUP(S125,Calcul!$L$20:$M$51)</f>
        <v>1</v>
      </c>
      <c r="U125" s="47"/>
      <c r="V125" s="48"/>
      <c r="W125" s="47"/>
      <c r="X125" s="48"/>
      <c r="Y125" s="47">
        <v>4</v>
      </c>
      <c r="Z125" s="48">
        <f>LOOKUP(Y125,Calcul!$L$20:$M$51)</f>
        <v>13</v>
      </c>
      <c r="AA125" s="47"/>
      <c r="AB125" s="48"/>
      <c r="AC125" s="50">
        <f t="shared" si="21"/>
        <v>31</v>
      </c>
      <c r="AD125" s="45">
        <f t="shared" si="22"/>
        <v>3</v>
      </c>
      <c r="AE125" s="51">
        <f t="shared" si="23"/>
        <v>10.333333333333334</v>
      </c>
      <c r="AF125" s="51">
        <f t="shared" si="24"/>
        <v>5</v>
      </c>
      <c r="AG125" s="52"/>
      <c r="AH125" s="53"/>
    </row>
    <row r="126" spans="1:34" s="53" customFormat="1" ht="15" customHeight="1">
      <c r="A126" s="109"/>
      <c r="B126" s="162"/>
      <c r="C126" s="46" t="s">
        <v>173</v>
      </c>
      <c r="D126" s="44" t="s">
        <v>50</v>
      </c>
      <c r="E126" s="45">
        <v>33595</v>
      </c>
      <c r="F126" s="46" t="s">
        <v>54</v>
      </c>
      <c r="G126" s="47" t="s">
        <v>160</v>
      </c>
      <c r="H126" s="47" t="s">
        <v>35</v>
      </c>
      <c r="I126" s="47"/>
      <c r="J126" s="48"/>
      <c r="K126" s="47"/>
      <c r="L126" s="48"/>
      <c r="M126" s="47">
        <v>3</v>
      </c>
      <c r="N126" s="48">
        <f>LOOKUP(M126,Calcul!$L$20:$M$51)</f>
        <v>15</v>
      </c>
      <c r="O126" s="47"/>
      <c r="P126" s="48"/>
      <c r="Q126" s="47"/>
      <c r="R126" s="48"/>
      <c r="S126" s="47"/>
      <c r="T126" s="48"/>
      <c r="U126" s="47"/>
      <c r="V126" s="48"/>
      <c r="W126" s="47"/>
      <c r="X126" s="48"/>
      <c r="Y126" s="47">
        <v>6</v>
      </c>
      <c r="Z126" s="48">
        <f>LOOKUP(Y126,Calcul!$L$20:$M$51)</f>
        <v>10</v>
      </c>
      <c r="AA126" s="47"/>
      <c r="AB126" s="48"/>
      <c r="AC126" s="50">
        <f t="shared" si="21"/>
        <v>25</v>
      </c>
      <c r="AD126" s="45">
        <f t="shared" si="22"/>
        <v>2</v>
      </c>
      <c r="AE126" s="51">
        <f t="shared" si="23"/>
        <v>12.5</v>
      </c>
      <c r="AF126" s="51">
        <f t="shared" si="24"/>
        <v>6</v>
      </c>
      <c r="AG126" s="108"/>
      <c r="AH126" s="109"/>
    </row>
    <row r="127" spans="2:33" s="109" customFormat="1" ht="15" customHeight="1">
      <c r="B127" s="162"/>
      <c r="C127" s="44" t="s">
        <v>174</v>
      </c>
      <c r="D127" s="44"/>
      <c r="E127" s="45">
        <v>36876</v>
      </c>
      <c r="F127" s="46" t="s">
        <v>165</v>
      </c>
      <c r="G127" s="47" t="s">
        <v>160</v>
      </c>
      <c r="H127" s="47" t="s">
        <v>35</v>
      </c>
      <c r="I127" s="47">
        <v>8</v>
      </c>
      <c r="J127" s="48">
        <f>LOOKUP(I127,Calcul!$L$20:$M$51)</f>
        <v>8</v>
      </c>
      <c r="K127" s="47">
        <v>12</v>
      </c>
      <c r="L127" s="48">
        <f>LOOKUP(K127,Calcul!$L$20:$M$51)</f>
        <v>4</v>
      </c>
      <c r="M127" s="47"/>
      <c r="N127" s="48"/>
      <c r="O127" s="47"/>
      <c r="P127" s="48"/>
      <c r="Q127" s="47"/>
      <c r="R127" s="48"/>
      <c r="S127" s="47">
        <v>5</v>
      </c>
      <c r="T127" s="48">
        <f>LOOKUP(S127,Calcul!$L$20:$M$51)</f>
        <v>11</v>
      </c>
      <c r="U127" s="47"/>
      <c r="V127" s="48"/>
      <c r="W127" s="47"/>
      <c r="X127" s="48"/>
      <c r="Y127" s="47">
        <v>19</v>
      </c>
      <c r="Z127" s="48">
        <f>LOOKUP(Y127,Calcul!$L$20:$M$51)</f>
        <v>0</v>
      </c>
      <c r="AA127" s="47">
        <v>14</v>
      </c>
      <c r="AB127" s="48">
        <f>LOOKUP(AA127,Calcul!$L$20:$M$51)</f>
        <v>2</v>
      </c>
      <c r="AC127" s="50">
        <f t="shared" si="21"/>
        <v>25</v>
      </c>
      <c r="AD127" s="45">
        <f t="shared" si="22"/>
        <v>5</v>
      </c>
      <c r="AE127" s="51">
        <f t="shared" si="23"/>
        <v>5</v>
      </c>
      <c r="AF127" s="51">
        <f t="shared" si="24"/>
        <v>0</v>
      </c>
      <c r="AG127" s="108"/>
    </row>
    <row r="128" spans="1:33" s="53" customFormat="1" ht="15" customHeight="1">
      <c r="A128" s="109"/>
      <c r="B128" s="162"/>
      <c r="C128" s="44" t="s">
        <v>175</v>
      </c>
      <c r="D128" s="44"/>
      <c r="E128" s="45">
        <v>122842</v>
      </c>
      <c r="F128" s="46" t="s">
        <v>157</v>
      </c>
      <c r="G128" s="45" t="s">
        <v>160</v>
      </c>
      <c r="H128" s="47" t="s">
        <v>35</v>
      </c>
      <c r="I128" s="47"/>
      <c r="J128" s="48"/>
      <c r="K128" s="47"/>
      <c r="L128" s="48"/>
      <c r="M128" s="47">
        <v>1</v>
      </c>
      <c r="N128" s="48">
        <f>LOOKUP(M128,Calcul!$L$20:$M$51)</f>
        <v>20</v>
      </c>
      <c r="O128" s="47"/>
      <c r="P128" s="48"/>
      <c r="Q128" s="47"/>
      <c r="R128" s="48"/>
      <c r="S128" s="47"/>
      <c r="T128" s="48"/>
      <c r="U128" s="47"/>
      <c r="V128" s="48"/>
      <c r="W128" s="47"/>
      <c r="X128" s="48"/>
      <c r="Y128" s="47"/>
      <c r="Z128" s="48"/>
      <c r="AA128" s="47"/>
      <c r="AB128" s="48"/>
      <c r="AC128" s="50">
        <f t="shared" si="21"/>
        <v>20</v>
      </c>
      <c r="AD128" s="45">
        <f t="shared" si="22"/>
        <v>1</v>
      </c>
      <c r="AE128" s="51">
        <f t="shared" si="23"/>
        <v>20</v>
      </c>
      <c r="AF128" s="51">
        <f t="shared" si="24"/>
        <v>5</v>
      </c>
      <c r="AG128" s="52"/>
    </row>
    <row r="129" spans="2:34" s="109" customFormat="1" ht="15" customHeight="1">
      <c r="B129" s="162"/>
      <c r="C129" s="46" t="s">
        <v>176</v>
      </c>
      <c r="D129" s="44"/>
      <c r="E129" s="45">
        <v>339718</v>
      </c>
      <c r="F129" s="57" t="s">
        <v>177</v>
      </c>
      <c r="G129" s="45" t="s">
        <v>160</v>
      </c>
      <c r="H129" s="47" t="s">
        <v>35</v>
      </c>
      <c r="I129" s="47">
        <v>6</v>
      </c>
      <c r="J129" s="48">
        <f>LOOKUP(I129,Calcul!$L$20:$M$51)</f>
        <v>10</v>
      </c>
      <c r="K129" s="47"/>
      <c r="L129" s="48"/>
      <c r="M129" s="47"/>
      <c r="N129" s="48"/>
      <c r="O129" s="47"/>
      <c r="P129" s="48"/>
      <c r="Q129" s="47"/>
      <c r="R129" s="48"/>
      <c r="S129" s="58"/>
      <c r="T129" s="59">
        <f>AVERAGE(J129,L129,N129,P129,V129,X129,Z129,AB129)</f>
        <v>10</v>
      </c>
      <c r="U129" s="47"/>
      <c r="V129" s="48"/>
      <c r="W129" s="47"/>
      <c r="X129" s="48"/>
      <c r="Y129" s="47"/>
      <c r="Z129" s="48"/>
      <c r="AA129" s="47"/>
      <c r="AB129" s="48"/>
      <c r="AC129" s="50">
        <f t="shared" si="21"/>
        <v>20</v>
      </c>
      <c r="AD129" s="45">
        <f t="shared" si="22"/>
        <v>1</v>
      </c>
      <c r="AE129" s="51">
        <f t="shared" si="23"/>
        <v>20</v>
      </c>
      <c r="AF129" s="51">
        <f t="shared" si="24"/>
        <v>0</v>
      </c>
      <c r="AG129" s="108"/>
      <c r="AH129" s="53"/>
    </row>
    <row r="130" spans="2:34" s="109" customFormat="1" ht="15" customHeight="1">
      <c r="B130" s="162"/>
      <c r="C130" s="44" t="s">
        <v>146</v>
      </c>
      <c r="D130" s="44"/>
      <c r="E130" s="45">
        <v>42625</v>
      </c>
      <c r="F130" s="46" t="s">
        <v>33</v>
      </c>
      <c r="G130" s="45" t="s">
        <v>160</v>
      </c>
      <c r="H130" s="47" t="s">
        <v>35</v>
      </c>
      <c r="I130" s="47"/>
      <c r="J130" s="48"/>
      <c r="K130" s="47">
        <v>5</v>
      </c>
      <c r="L130" s="48">
        <f>LOOKUP(K130,Calcul!$L$20:$M$51)</f>
        <v>11</v>
      </c>
      <c r="M130" s="47"/>
      <c r="N130" s="48"/>
      <c r="O130" s="47">
        <v>7</v>
      </c>
      <c r="P130" s="48">
        <f>LOOKUP(O130,Calcul!$L$20:$M$51)</f>
        <v>9</v>
      </c>
      <c r="Q130" s="47"/>
      <c r="R130" s="48"/>
      <c r="S130" s="47"/>
      <c r="T130" s="48"/>
      <c r="U130" s="47"/>
      <c r="V130" s="48"/>
      <c r="W130" s="47"/>
      <c r="X130" s="48"/>
      <c r="Y130" s="47"/>
      <c r="Z130" s="48"/>
      <c r="AA130" s="47"/>
      <c r="AB130" s="48"/>
      <c r="AC130" s="50">
        <f t="shared" si="21"/>
        <v>20</v>
      </c>
      <c r="AD130" s="45">
        <f t="shared" si="22"/>
        <v>2</v>
      </c>
      <c r="AE130" s="51">
        <f t="shared" si="23"/>
        <v>10</v>
      </c>
      <c r="AF130" s="51">
        <f t="shared" si="24"/>
        <v>0</v>
      </c>
      <c r="AG130" s="108"/>
      <c r="AH130" s="53"/>
    </row>
    <row r="131" spans="1:34" s="53" customFormat="1" ht="15" customHeight="1">
      <c r="A131" s="109"/>
      <c r="B131" s="162"/>
      <c r="C131" s="44" t="s">
        <v>178</v>
      </c>
      <c r="D131" s="44" t="s">
        <v>69</v>
      </c>
      <c r="E131" s="82">
        <v>19039</v>
      </c>
      <c r="F131" s="46" t="s">
        <v>165</v>
      </c>
      <c r="G131" s="47" t="s">
        <v>160</v>
      </c>
      <c r="H131" s="47" t="s">
        <v>35</v>
      </c>
      <c r="I131" s="47"/>
      <c r="J131" s="48"/>
      <c r="K131" s="47"/>
      <c r="L131" s="48"/>
      <c r="M131" s="47" t="s">
        <v>56</v>
      </c>
      <c r="N131" s="48">
        <f>LOOKUP(M131,Calcul!$L$20:$M$51)</f>
        <v>0</v>
      </c>
      <c r="O131" s="47"/>
      <c r="P131" s="48"/>
      <c r="Q131" s="47"/>
      <c r="R131" s="48"/>
      <c r="S131" s="47"/>
      <c r="T131" s="48"/>
      <c r="U131" s="47">
        <v>1</v>
      </c>
      <c r="V131" s="48">
        <f>LOOKUP(U131,Calcul!$L$20:$M$51)</f>
        <v>20</v>
      </c>
      <c r="W131" s="47"/>
      <c r="X131" s="48"/>
      <c r="Y131" s="47"/>
      <c r="Z131" s="48"/>
      <c r="AA131" s="47"/>
      <c r="AB131" s="48"/>
      <c r="AC131" s="50">
        <f t="shared" si="21"/>
        <v>20</v>
      </c>
      <c r="AD131" s="45">
        <f t="shared" si="22"/>
        <v>2</v>
      </c>
      <c r="AE131" s="51">
        <f t="shared" si="23"/>
        <v>10</v>
      </c>
      <c r="AF131" s="51">
        <f t="shared" si="24"/>
        <v>0</v>
      </c>
      <c r="AG131" s="108"/>
      <c r="AH131" s="109"/>
    </row>
    <row r="132" spans="2:34" s="109" customFormat="1" ht="15" customHeight="1">
      <c r="B132" s="162"/>
      <c r="C132" s="44" t="s">
        <v>151</v>
      </c>
      <c r="D132" s="44"/>
      <c r="E132" s="45">
        <v>62823</v>
      </c>
      <c r="F132" s="46" t="s">
        <v>152</v>
      </c>
      <c r="G132" s="45" t="s">
        <v>160</v>
      </c>
      <c r="H132" s="47" t="s">
        <v>35</v>
      </c>
      <c r="I132" s="47">
        <v>9</v>
      </c>
      <c r="J132" s="48">
        <f>LOOKUP(I132,Calcul!$L$20:$M$51)</f>
        <v>7</v>
      </c>
      <c r="K132" s="47">
        <v>7</v>
      </c>
      <c r="L132" s="48">
        <f>LOOKUP(K132,Calcul!$L$20:$M$51)</f>
        <v>9</v>
      </c>
      <c r="M132" s="47"/>
      <c r="N132" s="48"/>
      <c r="O132" s="47">
        <v>12</v>
      </c>
      <c r="P132" s="48">
        <f>LOOKUP(O132,Calcul!$L$20:$M$51)</f>
        <v>4</v>
      </c>
      <c r="Q132" s="47"/>
      <c r="R132" s="48"/>
      <c r="S132" s="47"/>
      <c r="T132" s="48"/>
      <c r="U132" s="47"/>
      <c r="V132" s="48"/>
      <c r="W132" s="47"/>
      <c r="X132" s="48"/>
      <c r="Y132" s="47"/>
      <c r="Z132" s="48"/>
      <c r="AA132" s="47"/>
      <c r="AB132" s="48"/>
      <c r="AC132" s="50">
        <f t="shared" si="21"/>
        <v>20</v>
      </c>
      <c r="AD132" s="45">
        <f t="shared" si="22"/>
        <v>3</v>
      </c>
      <c r="AE132" s="51">
        <f t="shared" si="23"/>
        <v>6.666666666666667</v>
      </c>
      <c r="AF132" s="51">
        <f>IF(ISNUMBER(AC130),AC130-AC132)</f>
        <v>0</v>
      </c>
      <c r="AG132" s="108"/>
      <c r="AH132" s="53"/>
    </row>
    <row r="133" spans="1:34" s="42" customFormat="1" ht="15" customHeight="1">
      <c r="A133" s="109"/>
      <c r="B133" s="162"/>
      <c r="C133" s="44" t="s">
        <v>179</v>
      </c>
      <c r="D133" s="44" t="s">
        <v>50</v>
      </c>
      <c r="E133" s="45">
        <v>28543</v>
      </c>
      <c r="F133" s="46" t="s">
        <v>54</v>
      </c>
      <c r="G133" s="45" t="s">
        <v>160</v>
      </c>
      <c r="H133" s="47" t="s">
        <v>35</v>
      </c>
      <c r="I133" s="47"/>
      <c r="J133" s="48"/>
      <c r="K133" s="47">
        <v>17</v>
      </c>
      <c r="L133" s="48">
        <f>LOOKUP(K133,Calcul!$L$20:$M$51)</f>
        <v>0</v>
      </c>
      <c r="M133" s="47">
        <v>13</v>
      </c>
      <c r="N133" s="48">
        <f>LOOKUP(M133,Calcul!$L$20:$M$51)</f>
        <v>3</v>
      </c>
      <c r="O133" s="47">
        <v>18</v>
      </c>
      <c r="P133" s="48">
        <f>LOOKUP(O133,Calcul!$L$20:$M$51)</f>
        <v>0</v>
      </c>
      <c r="Q133" s="47"/>
      <c r="R133" s="48"/>
      <c r="S133" s="47">
        <v>17</v>
      </c>
      <c r="T133" s="48">
        <f>LOOKUP(S133,Calcul!$L$20:$M$51)</f>
        <v>0</v>
      </c>
      <c r="U133" s="47">
        <v>11</v>
      </c>
      <c r="V133" s="48">
        <f>LOOKUP(U133,Calcul!$L$20:$M$51)</f>
        <v>5</v>
      </c>
      <c r="W133" s="47">
        <v>9</v>
      </c>
      <c r="X133" s="48">
        <f>LOOKUP(W133,Calcul!$L$20:$M$51)</f>
        <v>7</v>
      </c>
      <c r="Y133" s="47">
        <v>18</v>
      </c>
      <c r="Z133" s="48">
        <f>LOOKUP(Y133,Calcul!$L$20:$M$51)</f>
        <v>0</v>
      </c>
      <c r="AA133" s="47">
        <v>12</v>
      </c>
      <c r="AB133" s="48">
        <f>LOOKUP(AA133,Calcul!$L$20:$M$51)</f>
        <v>4</v>
      </c>
      <c r="AC133" s="50">
        <f t="shared" si="21"/>
        <v>19</v>
      </c>
      <c r="AD133" s="45">
        <f t="shared" si="22"/>
        <v>8</v>
      </c>
      <c r="AE133" s="51">
        <f t="shared" si="23"/>
        <v>2.375</v>
      </c>
      <c r="AF133" s="51">
        <f aca="true" t="shared" si="25" ref="AF133:AF134">IF(ISNUMBER(AC132),AC132-AC133)</f>
        <v>1</v>
      </c>
      <c r="AG133" s="108"/>
      <c r="AH133" s="109"/>
    </row>
    <row r="134" spans="2:34" s="109" customFormat="1" ht="15" customHeight="1">
      <c r="B134" s="162"/>
      <c r="C134" s="44" t="s">
        <v>180</v>
      </c>
      <c r="D134" s="44"/>
      <c r="E134" s="45">
        <v>313236</v>
      </c>
      <c r="F134" s="57" t="s">
        <v>181</v>
      </c>
      <c r="G134" s="47" t="s">
        <v>160</v>
      </c>
      <c r="H134" s="47" t="s">
        <v>35</v>
      </c>
      <c r="I134" s="47">
        <v>17</v>
      </c>
      <c r="J134" s="48">
        <f>LOOKUP(I134,Calcul!$L$20:$M$51)</f>
        <v>0</v>
      </c>
      <c r="K134" s="47"/>
      <c r="L134" s="48"/>
      <c r="M134" s="47"/>
      <c r="N134" s="48"/>
      <c r="O134" s="58"/>
      <c r="P134" s="59">
        <f>AVERAGE(L134,N134,T134,R134,V134,X134,Z134,AB134,J134)</f>
        <v>4.666666666666667</v>
      </c>
      <c r="Q134" s="47"/>
      <c r="R134" s="48"/>
      <c r="S134" s="47"/>
      <c r="T134" s="48"/>
      <c r="U134" s="47">
        <v>10</v>
      </c>
      <c r="V134" s="48">
        <f>LOOKUP(U134,Calcul!$L$20:$M$51)</f>
        <v>6</v>
      </c>
      <c r="W134" s="47">
        <v>8</v>
      </c>
      <c r="X134" s="48">
        <f>LOOKUP(W134,Calcul!$L$20:$M$51)</f>
        <v>8</v>
      </c>
      <c r="Y134" s="47"/>
      <c r="Z134" s="48"/>
      <c r="AA134" s="47"/>
      <c r="AB134" s="48"/>
      <c r="AC134" s="50">
        <f t="shared" si="21"/>
        <v>18.666666666666668</v>
      </c>
      <c r="AD134" s="45">
        <f t="shared" si="22"/>
        <v>3</v>
      </c>
      <c r="AE134" s="51">
        <f t="shared" si="23"/>
        <v>6.222222222222222</v>
      </c>
      <c r="AF134" s="51">
        <f t="shared" si="25"/>
        <v>0.33333333333333215</v>
      </c>
      <c r="AG134" s="108"/>
      <c r="AH134" s="53"/>
    </row>
    <row r="135" spans="1:33" s="53" customFormat="1" ht="15" customHeight="1">
      <c r="A135" s="109"/>
      <c r="B135" s="162"/>
      <c r="C135" s="44" t="s">
        <v>182</v>
      </c>
      <c r="D135" s="44"/>
      <c r="E135" s="39">
        <v>83939</v>
      </c>
      <c r="F135" s="57" t="s">
        <v>177</v>
      </c>
      <c r="G135" s="47" t="s">
        <v>160</v>
      </c>
      <c r="H135" s="47" t="s">
        <v>35</v>
      </c>
      <c r="I135" s="47"/>
      <c r="J135" s="48"/>
      <c r="K135" s="47"/>
      <c r="L135" s="48"/>
      <c r="M135" s="47"/>
      <c r="N135" s="48"/>
      <c r="O135" s="47">
        <v>8</v>
      </c>
      <c r="P135" s="48">
        <f>LOOKUP(O135,Calcul!$L$20:$M$51)</f>
        <v>8</v>
      </c>
      <c r="Q135" s="47"/>
      <c r="R135" s="48"/>
      <c r="S135" s="58"/>
      <c r="T135" s="59">
        <f>AVERAGE(J135,L135,N135,P135,V135,X135,Z135,AB135)</f>
        <v>8</v>
      </c>
      <c r="U135" s="47"/>
      <c r="V135" s="48"/>
      <c r="W135" s="47"/>
      <c r="X135" s="48"/>
      <c r="Y135" s="47"/>
      <c r="Z135" s="48"/>
      <c r="AA135" s="47"/>
      <c r="AB135" s="48"/>
      <c r="AC135" s="50">
        <f t="shared" si="21"/>
        <v>16</v>
      </c>
      <c r="AD135" s="45">
        <f t="shared" si="22"/>
        <v>1</v>
      </c>
      <c r="AE135" s="51">
        <f t="shared" si="23"/>
        <v>16</v>
      </c>
      <c r="AF135" s="51">
        <f>IF(ISNUMBER(AC133),AC133-AC135)</f>
        <v>3</v>
      </c>
      <c r="AG135" s="52"/>
    </row>
    <row r="136" spans="2:34" s="109" customFormat="1" ht="15" customHeight="1">
      <c r="B136" s="162"/>
      <c r="C136" s="44" t="s">
        <v>183</v>
      </c>
      <c r="D136" s="44"/>
      <c r="E136" s="45">
        <v>250432</v>
      </c>
      <c r="F136" s="57" t="s">
        <v>120</v>
      </c>
      <c r="G136" s="45" t="s">
        <v>160</v>
      </c>
      <c r="H136" s="47" t="s">
        <v>35</v>
      </c>
      <c r="I136" s="47"/>
      <c r="J136" s="48"/>
      <c r="K136" s="47">
        <v>19</v>
      </c>
      <c r="L136" s="48">
        <f>LOOKUP(K136,Calcul!$L$20:$M$51)</f>
        <v>0</v>
      </c>
      <c r="M136" s="47"/>
      <c r="N136" s="48"/>
      <c r="O136" s="47"/>
      <c r="P136" s="48"/>
      <c r="Q136" s="47"/>
      <c r="R136" s="48"/>
      <c r="S136" s="47"/>
      <c r="T136" s="48"/>
      <c r="U136" s="47"/>
      <c r="V136" s="48"/>
      <c r="W136" s="58"/>
      <c r="X136" s="59">
        <f>AVERAGE(L136,N136,P136,V136,Z136,AB136,J136,T136)</f>
        <v>4</v>
      </c>
      <c r="Y136" s="47">
        <v>10</v>
      </c>
      <c r="Z136" s="48">
        <f>LOOKUP(Y136,Calcul!$L$20:$M$51)</f>
        <v>6</v>
      </c>
      <c r="AA136" s="47">
        <v>10</v>
      </c>
      <c r="AB136" s="48">
        <f>LOOKUP(AA136,Calcul!$L$20:$M$51)</f>
        <v>6</v>
      </c>
      <c r="AC136" s="50">
        <f t="shared" si="21"/>
        <v>16</v>
      </c>
      <c r="AD136" s="45">
        <f t="shared" si="22"/>
        <v>3</v>
      </c>
      <c r="AE136" s="51">
        <f t="shared" si="23"/>
        <v>5.333333333333333</v>
      </c>
      <c r="AF136" s="51">
        <f>IF(ISNUMBER(AC135),AC135-AC136)</f>
        <v>0</v>
      </c>
      <c r="AG136" s="108"/>
      <c r="AH136" s="53"/>
    </row>
    <row r="137" spans="1:33" s="53" customFormat="1" ht="15" customHeight="1">
      <c r="A137" s="109"/>
      <c r="B137" s="162"/>
      <c r="C137" s="44" t="s">
        <v>145</v>
      </c>
      <c r="D137" s="44"/>
      <c r="E137" s="39">
        <v>8690</v>
      </c>
      <c r="F137" s="46" t="s">
        <v>33</v>
      </c>
      <c r="G137" s="47" t="s">
        <v>160</v>
      </c>
      <c r="H137" s="47" t="s">
        <v>35</v>
      </c>
      <c r="I137" s="47">
        <v>3</v>
      </c>
      <c r="J137" s="48">
        <f>LOOKUP(I137,Calcul!$L$20:$M$51)</f>
        <v>15</v>
      </c>
      <c r="K137" s="47"/>
      <c r="L137" s="48"/>
      <c r="M137" s="47"/>
      <c r="N137" s="48"/>
      <c r="O137" s="47"/>
      <c r="P137" s="48"/>
      <c r="Q137" s="47"/>
      <c r="R137" s="48"/>
      <c r="S137" s="47"/>
      <c r="T137" s="48"/>
      <c r="U137" s="47"/>
      <c r="V137" s="48"/>
      <c r="W137" s="47"/>
      <c r="X137" s="48"/>
      <c r="Y137" s="47"/>
      <c r="Z137" s="48"/>
      <c r="AA137" s="47"/>
      <c r="AB137" s="48"/>
      <c r="AC137" s="50">
        <f t="shared" si="21"/>
        <v>15</v>
      </c>
      <c r="AD137" s="45">
        <f t="shared" si="22"/>
        <v>1</v>
      </c>
      <c r="AE137" s="51">
        <f t="shared" si="23"/>
        <v>15</v>
      </c>
      <c r="AF137" s="51">
        <f>IF(ISNUMBER(AC135),AC135-AC137)</f>
        <v>1</v>
      </c>
      <c r="AG137" s="108"/>
    </row>
    <row r="138" spans="1:33" s="53" customFormat="1" ht="15" customHeight="1">
      <c r="A138" s="109"/>
      <c r="B138" s="162"/>
      <c r="C138" s="44" t="s">
        <v>184</v>
      </c>
      <c r="D138" s="44"/>
      <c r="E138" s="45">
        <v>350496</v>
      </c>
      <c r="F138" s="57" t="s">
        <v>70</v>
      </c>
      <c r="G138" s="47" t="s">
        <v>160</v>
      </c>
      <c r="H138" s="47" t="s">
        <v>35</v>
      </c>
      <c r="I138" s="47"/>
      <c r="J138" s="48"/>
      <c r="K138" s="47"/>
      <c r="L138" s="48"/>
      <c r="M138" s="47"/>
      <c r="N138" s="48"/>
      <c r="O138" s="47"/>
      <c r="P138" s="48"/>
      <c r="Q138" s="47"/>
      <c r="R138" s="48"/>
      <c r="S138" s="47"/>
      <c r="T138" s="48"/>
      <c r="U138" s="58"/>
      <c r="V138" s="59">
        <f>AVERAGE(J138,L138,N138,T138,X138,Z138,AB138,P138)</f>
        <v>7</v>
      </c>
      <c r="W138" s="47"/>
      <c r="X138" s="48"/>
      <c r="Y138" s="47"/>
      <c r="Z138" s="48"/>
      <c r="AA138" s="47">
        <v>9</v>
      </c>
      <c r="AB138" s="48">
        <f>LOOKUP(AA138,Calcul!$L$20:$M$51)</f>
        <v>7</v>
      </c>
      <c r="AC138" s="50">
        <f t="shared" si="21"/>
        <v>14</v>
      </c>
      <c r="AD138" s="45">
        <f t="shared" si="22"/>
        <v>1</v>
      </c>
      <c r="AE138" s="51">
        <f t="shared" si="23"/>
        <v>14</v>
      </c>
      <c r="AF138" s="51">
        <f aca="true" t="shared" si="26" ref="AF138:AF142">IF(ISNUMBER(AC137),AC137-AC138)</f>
        <v>1</v>
      </c>
      <c r="AG138" s="108"/>
    </row>
    <row r="139" spans="2:34" s="109" customFormat="1" ht="15" customHeight="1">
      <c r="B139" s="162"/>
      <c r="C139" s="44" t="s">
        <v>147</v>
      </c>
      <c r="D139" s="44"/>
      <c r="E139" s="39">
        <v>141455</v>
      </c>
      <c r="F139" s="46" t="s">
        <v>148</v>
      </c>
      <c r="G139" s="47" t="s">
        <v>160</v>
      </c>
      <c r="H139" s="47" t="s">
        <v>35</v>
      </c>
      <c r="I139" s="47">
        <v>15</v>
      </c>
      <c r="J139" s="48">
        <f>LOOKUP(I139,Calcul!$L$20:$M$51)</f>
        <v>1</v>
      </c>
      <c r="K139" s="47">
        <v>4</v>
      </c>
      <c r="L139" s="48">
        <f>LOOKUP(K139,Calcul!$L$20:$M$51)</f>
        <v>13</v>
      </c>
      <c r="M139" s="47"/>
      <c r="N139" s="48"/>
      <c r="O139" s="47"/>
      <c r="P139" s="48"/>
      <c r="Q139" s="47"/>
      <c r="R139" s="48"/>
      <c r="S139" s="47"/>
      <c r="T139" s="48"/>
      <c r="U139" s="47"/>
      <c r="V139" s="48"/>
      <c r="W139" s="47"/>
      <c r="X139" s="48"/>
      <c r="Y139" s="47"/>
      <c r="Z139" s="48"/>
      <c r="AA139" s="47"/>
      <c r="AB139" s="48"/>
      <c r="AC139" s="50">
        <f t="shared" si="21"/>
        <v>14</v>
      </c>
      <c r="AD139" s="45">
        <f t="shared" si="22"/>
        <v>2</v>
      </c>
      <c r="AE139" s="51">
        <f t="shared" si="23"/>
        <v>7</v>
      </c>
      <c r="AF139" s="51">
        <f t="shared" si="26"/>
        <v>0</v>
      </c>
      <c r="AG139" s="108"/>
      <c r="AH139" s="53"/>
    </row>
    <row r="140" spans="1:34" s="42" customFormat="1" ht="15" customHeight="1">
      <c r="A140" s="109"/>
      <c r="B140" s="162"/>
      <c r="C140" s="46" t="s">
        <v>185</v>
      </c>
      <c r="D140" s="44" t="s">
        <v>167</v>
      </c>
      <c r="E140" s="45">
        <v>78138</v>
      </c>
      <c r="F140" s="57" t="s">
        <v>70</v>
      </c>
      <c r="G140" s="45" t="s">
        <v>160</v>
      </c>
      <c r="H140" s="47" t="s">
        <v>35</v>
      </c>
      <c r="I140" s="47"/>
      <c r="J140" s="48"/>
      <c r="K140" s="47">
        <v>11</v>
      </c>
      <c r="L140" s="48">
        <f>LOOKUP(K140,Calcul!$L$20:$M$51)</f>
        <v>5</v>
      </c>
      <c r="M140" s="47">
        <v>11</v>
      </c>
      <c r="N140" s="48">
        <f>LOOKUP(M140,Calcul!$L$20:$M$51)</f>
        <v>5</v>
      </c>
      <c r="O140" s="47"/>
      <c r="P140" s="48"/>
      <c r="Q140" s="47"/>
      <c r="R140" s="48"/>
      <c r="S140" s="47">
        <v>16</v>
      </c>
      <c r="T140" s="48">
        <f>LOOKUP(S140,Calcul!$L$20:$M$51)</f>
        <v>0</v>
      </c>
      <c r="U140" s="58"/>
      <c r="V140" s="59">
        <f>AVERAGE(J140,L140,N140,T140,X140,Z140,AB140,P140)</f>
        <v>3.3333333333333335</v>
      </c>
      <c r="W140" s="47"/>
      <c r="X140" s="48"/>
      <c r="Y140" s="47"/>
      <c r="Z140" s="48"/>
      <c r="AA140" s="47"/>
      <c r="AB140" s="48"/>
      <c r="AC140" s="50">
        <f t="shared" si="21"/>
        <v>13.333333333333334</v>
      </c>
      <c r="AD140" s="45">
        <f t="shared" si="22"/>
        <v>3</v>
      </c>
      <c r="AE140" s="51">
        <f t="shared" si="23"/>
        <v>4.444444444444445</v>
      </c>
      <c r="AF140" s="51">
        <f t="shared" si="26"/>
        <v>0.6666666666666661</v>
      </c>
      <c r="AG140" s="108"/>
      <c r="AH140" s="109"/>
    </row>
    <row r="141" spans="1:34" s="53" customFormat="1" ht="15" customHeight="1">
      <c r="A141" s="109"/>
      <c r="B141" s="162"/>
      <c r="C141" s="44" t="s">
        <v>186</v>
      </c>
      <c r="D141" s="44"/>
      <c r="E141" s="45">
        <v>299273</v>
      </c>
      <c r="F141" s="46" t="s">
        <v>187</v>
      </c>
      <c r="G141" s="47" t="s">
        <v>160</v>
      </c>
      <c r="H141" s="47" t="s">
        <v>35</v>
      </c>
      <c r="I141" s="47"/>
      <c r="J141" s="48"/>
      <c r="K141" s="47"/>
      <c r="L141" s="48"/>
      <c r="M141" s="47">
        <v>4</v>
      </c>
      <c r="N141" s="48">
        <f>LOOKUP(M141,Calcul!$L$20:$M$51)</f>
        <v>13</v>
      </c>
      <c r="O141" s="47"/>
      <c r="P141" s="48"/>
      <c r="Q141" s="47"/>
      <c r="R141" s="48"/>
      <c r="S141" s="47"/>
      <c r="T141" s="48"/>
      <c r="U141" s="47"/>
      <c r="V141" s="48"/>
      <c r="W141" s="47"/>
      <c r="X141" s="48"/>
      <c r="Y141" s="47"/>
      <c r="Z141" s="48"/>
      <c r="AA141" s="47"/>
      <c r="AB141" s="48"/>
      <c r="AC141" s="50">
        <f t="shared" si="21"/>
        <v>13</v>
      </c>
      <c r="AD141" s="45">
        <f t="shared" si="22"/>
        <v>1</v>
      </c>
      <c r="AE141" s="51">
        <f t="shared" si="23"/>
        <v>13</v>
      </c>
      <c r="AF141" s="51">
        <f t="shared" si="26"/>
        <v>0.3333333333333339</v>
      </c>
      <c r="AG141" s="108"/>
      <c r="AH141" s="109"/>
    </row>
    <row r="142" spans="1:34" s="53" customFormat="1" ht="15" customHeight="1">
      <c r="A142" s="109"/>
      <c r="B142" s="162"/>
      <c r="C142" s="44" t="s">
        <v>188</v>
      </c>
      <c r="D142" s="44" t="s">
        <v>167</v>
      </c>
      <c r="E142" s="45">
        <v>9414</v>
      </c>
      <c r="F142" s="46" t="s">
        <v>189</v>
      </c>
      <c r="G142" s="45" t="s">
        <v>160</v>
      </c>
      <c r="H142" s="47" t="s">
        <v>35</v>
      </c>
      <c r="I142" s="47"/>
      <c r="J142" s="48"/>
      <c r="K142" s="47">
        <v>10</v>
      </c>
      <c r="L142" s="48">
        <f>LOOKUP(K142,Calcul!$L$20:$M$51)</f>
        <v>6</v>
      </c>
      <c r="M142" s="47">
        <v>14</v>
      </c>
      <c r="N142" s="48">
        <f>LOOKUP(M142,Calcul!$L$20:$M$51)</f>
        <v>2</v>
      </c>
      <c r="O142" s="47"/>
      <c r="P142" s="48"/>
      <c r="Q142" s="47"/>
      <c r="R142" s="48"/>
      <c r="S142" s="47">
        <v>12</v>
      </c>
      <c r="T142" s="48">
        <f>LOOKUP(S142,Calcul!$L$20:$M$51)</f>
        <v>4</v>
      </c>
      <c r="U142" s="47"/>
      <c r="V142" s="48"/>
      <c r="W142" s="47"/>
      <c r="X142" s="48"/>
      <c r="Y142" s="47">
        <v>22</v>
      </c>
      <c r="Z142" s="48">
        <f>LOOKUP(Y142,Calcul!$L$20:$M$51)</f>
        <v>0</v>
      </c>
      <c r="AA142" s="47"/>
      <c r="AB142" s="48"/>
      <c r="AC142" s="50">
        <f t="shared" si="21"/>
        <v>12</v>
      </c>
      <c r="AD142" s="45">
        <f t="shared" si="22"/>
        <v>4</v>
      </c>
      <c r="AE142" s="51">
        <f t="shared" si="23"/>
        <v>3</v>
      </c>
      <c r="AF142" s="51">
        <f t="shared" si="26"/>
        <v>1</v>
      </c>
      <c r="AG142" s="108"/>
      <c r="AH142" s="109"/>
    </row>
    <row r="143" spans="2:34" s="109" customFormat="1" ht="15" customHeight="1">
      <c r="B143" s="162"/>
      <c r="C143" s="44" t="s">
        <v>190</v>
      </c>
      <c r="D143" s="44" t="s">
        <v>50</v>
      </c>
      <c r="E143" s="45">
        <v>16729</v>
      </c>
      <c r="F143" s="46" t="s">
        <v>33</v>
      </c>
      <c r="G143" s="45" t="s">
        <v>160</v>
      </c>
      <c r="H143" s="47" t="s">
        <v>35</v>
      </c>
      <c r="I143" s="47"/>
      <c r="J143" s="48"/>
      <c r="K143" s="47">
        <v>15</v>
      </c>
      <c r="L143" s="48">
        <f>LOOKUP(K143,Calcul!$L$20:$M$51)</f>
        <v>1</v>
      </c>
      <c r="M143" s="47"/>
      <c r="N143" s="48"/>
      <c r="O143" s="47">
        <v>15</v>
      </c>
      <c r="P143" s="48">
        <f>LOOKUP(O143,Calcul!$L$20:$M$51)</f>
        <v>1</v>
      </c>
      <c r="Q143" s="47"/>
      <c r="R143" s="48"/>
      <c r="S143" s="47">
        <v>13</v>
      </c>
      <c r="T143" s="48">
        <f>LOOKUP(S143,Calcul!$L$20:$M$51)</f>
        <v>3</v>
      </c>
      <c r="U143" s="47">
        <v>9</v>
      </c>
      <c r="V143" s="48">
        <f>LOOKUP(U143,Calcul!$L$20:$M$51)</f>
        <v>7</v>
      </c>
      <c r="W143" s="47" t="s">
        <v>56</v>
      </c>
      <c r="X143" s="48">
        <f>LOOKUP(W143,Calcul!$L$20:$M$51)</f>
        <v>0</v>
      </c>
      <c r="Y143" s="47"/>
      <c r="Z143" s="48"/>
      <c r="AA143" s="47"/>
      <c r="AB143" s="48"/>
      <c r="AC143" s="50">
        <f t="shared" si="21"/>
        <v>12</v>
      </c>
      <c r="AD143" s="45">
        <f t="shared" si="22"/>
        <v>5</v>
      </c>
      <c r="AE143" s="51">
        <f t="shared" si="23"/>
        <v>2.4</v>
      </c>
      <c r="AF143" s="51">
        <f>IF(ISNUMBER(AC140),AC140-AC143)</f>
        <v>1.333333333333334</v>
      </c>
      <c r="AG143" s="52"/>
      <c r="AH143" s="53"/>
    </row>
    <row r="144" spans="2:34" s="109" customFormat="1" ht="15" customHeight="1">
      <c r="B144" s="162"/>
      <c r="C144" s="44" t="s">
        <v>191</v>
      </c>
      <c r="D144" s="44"/>
      <c r="E144" s="45">
        <v>312354</v>
      </c>
      <c r="F144" s="57" t="s">
        <v>70</v>
      </c>
      <c r="G144" s="45" t="s">
        <v>160</v>
      </c>
      <c r="H144" s="47" t="s">
        <v>35</v>
      </c>
      <c r="I144" s="47">
        <v>18</v>
      </c>
      <c r="J144" s="48">
        <f>LOOKUP(I144,Calcul!$L$20:$M$51)</f>
        <v>0</v>
      </c>
      <c r="K144" s="47">
        <v>13</v>
      </c>
      <c r="L144" s="48">
        <f>LOOKUP(K144,Calcul!$L$20:$M$51)</f>
        <v>3</v>
      </c>
      <c r="M144" s="47"/>
      <c r="N144" s="48"/>
      <c r="O144" s="47">
        <v>16</v>
      </c>
      <c r="P144" s="48">
        <f>LOOKUP(O144,Calcul!$L$20:$M$51)</f>
        <v>0</v>
      </c>
      <c r="Q144" s="47"/>
      <c r="R144" s="48"/>
      <c r="S144" s="47"/>
      <c r="T144" s="48"/>
      <c r="U144" s="58"/>
      <c r="V144" s="59">
        <f>AVERAGE(J144,L144,N144,T144,X144,Z144,AB144,P144)</f>
        <v>1.6666666666666667</v>
      </c>
      <c r="W144" s="47">
        <v>15</v>
      </c>
      <c r="X144" s="48">
        <f>LOOKUP(W144,Calcul!$L$20:$M$51)</f>
        <v>1</v>
      </c>
      <c r="Y144" s="47">
        <v>15</v>
      </c>
      <c r="Z144" s="48">
        <f>LOOKUP(Y144,Calcul!$L$20:$M$51)</f>
        <v>1</v>
      </c>
      <c r="AA144" s="47">
        <v>11</v>
      </c>
      <c r="AB144" s="48">
        <f>LOOKUP(AA144,Calcul!$L$20:$M$51)</f>
        <v>5</v>
      </c>
      <c r="AC144" s="50">
        <f t="shared" si="21"/>
        <v>11.666666666666668</v>
      </c>
      <c r="AD144" s="45">
        <f t="shared" si="22"/>
        <v>6</v>
      </c>
      <c r="AE144" s="51">
        <f t="shared" si="23"/>
        <v>1.9444444444444446</v>
      </c>
      <c r="AF144" s="51">
        <f aca="true" t="shared" si="27" ref="AF144:AF153">IF(ISNUMBER(AC143),AC143-AC144)</f>
        <v>0.33333333333333215</v>
      </c>
      <c r="AG144" s="108"/>
      <c r="AH144" s="53"/>
    </row>
    <row r="145" spans="1:34" s="109" customFormat="1" ht="15" customHeight="1">
      <c r="A145" s="164"/>
      <c r="B145" s="162"/>
      <c r="C145" s="44" t="s">
        <v>192</v>
      </c>
      <c r="D145" s="44"/>
      <c r="E145" s="45">
        <v>152624</v>
      </c>
      <c r="F145" s="46" t="s">
        <v>193</v>
      </c>
      <c r="G145" s="45" t="s">
        <v>160</v>
      </c>
      <c r="H145" s="47" t="s">
        <v>35</v>
      </c>
      <c r="I145" s="47"/>
      <c r="J145" s="48"/>
      <c r="K145" s="47"/>
      <c r="L145" s="48"/>
      <c r="M145" s="47"/>
      <c r="N145" s="48"/>
      <c r="O145" s="47"/>
      <c r="P145" s="48"/>
      <c r="Q145" s="47"/>
      <c r="R145" s="48"/>
      <c r="S145" s="47"/>
      <c r="T145" s="48"/>
      <c r="U145" s="47"/>
      <c r="V145" s="48"/>
      <c r="W145" s="47"/>
      <c r="X145" s="48"/>
      <c r="Y145" s="47">
        <v>5</v>
      </c>
      <c r="Z145" s="48">
        <f>LOOKUP(Y145,Calcul!$L$20:$M$51)</f>
        <v>11</v>
      </c>
      <c r="AA145" s="47"/>
      <c r="AB145" s="48"/>
      <c r="AC145" s="50">
        <f t="shared" si="21"/>
        <v>11</v>
      </c>
      <c r="AD145" s="45">
        <f t="shared" si="22"/>
        <v>1</v>
      </c>
      <c r="AE145" s="51">
        <f t="shared" si="23"/>
        <v>11</v>
      </c>
      <c r="AF145" s="51">
        <f t="shared" si="27"/>
        <v>0.6666666666666679</v>
      </c>
      <c r="AG145" s="108"/>
      <c r="AH145" s="164"/>
    </row>
    <row r="146" spans="2:34" s="109" customFormat="1" ht="15" customHeight="1">
      <c r="B146" s="162"/>
      <c r="C146" s="46" t="s">
        <v>194</v>
      </c>
      <c r="D146" s="44"/>
      <c r="E146" s="45">
        <v>309229</v>
      </c>
      <c r="F146" s="46" t="s">
        <v>41</v>
      </c>
      <c r="G146" s="45" t="s">
        <v>160</v>
      </c>
      <c r="H146" s="83" t="s">
        <v>52</v>
      </c>
      <c r="I146" s="47"/>
      <c r="J146" s="48"/>
      <c r="K146" s="47"/>
      <c r="L146" s="48"/>
      <c r="M146" s="47"/>
      <c r="N146" s="48"/>
      <c r="O146" s="47">
        <v>6</v>
      </c>
      <c r="P146" s="48">
        <f>LOOKUP(O146,Calcul!$L$20:$M$51)</f>
        <v>10</v>
      </c>
      <c r="Q146" s="47"/>
      <c r="R146" s="48"/>
      <c r="S146" s="47"/>
      <c r="T146" s="48"/>
      <c r="U146" s="47"/>
      <c r="V146" s="48"/>
      <c r="W146" s="47"/>
      <c r="X146" s="48"/>
      <c r="Y146" s="47"/>
      <c r="Z146" s="48"/>
      <c r="AA146" s="47"/>
      <c r="AB146" s="48"/>
      <c r="AC146" s="50">
        <f t="shared" si="21"/>
        <v>10</v>
      </c>
      <c r="AD146" s="45">
        <f t="shared" si="22"/>
        <v>1</v>
      </c>
      <c r="AE146" s="51">
        <f t="shared" si="23"/>
        <v>10</v>
      </c>
      <c r="AF146" s="51">
        <f t="shared" si="27"/>
        <v>1</v>
      </c>
      <c r="AG146" s="108"/>
      <c r="AH146" s="53"/>
    </row>
    <row r="147" spans="2:34" s="109" customFormat="1" ht="15" customHeight="1">
      <c r="B147" s="162"/>
      <c r="C147" s="44" t="s">
        <v>195</v>
      </c>
      <c r="D147" s="44"/>
      <c r="E147" s="82">
        <v>44188</v>
      </c>
      <c r="F147" s="46" t="s">
        <v>33</v>
      </c>
      <c r="G147" s="47" t="s">
        <v>160</v>
      </c>
      <c r="H147" s="47" t="s">
        <v>35</v>
      </c>
      <c r="I147" s="47"/>
      <c r="J147" s="48"/>
      <c r="K147" s="47"/>
      <c r="L147" s="48"/>
      <c r="M147" s="47"/>
      <c r="N147" s="48"/>
      <c r="O147" s="47"/>
      <c r="P147" s="48"/>
      <c r="Q147" s="47"/>
      <c r="R147" s="48"/>
      <c r="S147" s="47">
        <v>18</v>
      </c>
      <c r="T147" s="48">
        <f>LOOKUP(S147,Calcul!$L$20:$M$51)</f>
        <v>0</v>
      </c>
      <c r="U147" s="47"/>
      <c r="V147" s="48"/>
      <c r="W147" s="47">
        <v>10</v>
      </c>
      <c r="X147" s="48">
        <f>LOOKUP(W147,Calcul!$L$20:$M$51)</f>
        <v>6</v>
      </c>
      <c r="Y147" s="47">
        <v>12</v>
      </c>
      <c r="Z147" s="48">
        <f>LOOKUP(Y147,Calcul!$L$20:$M$51)</f>
        <v>4</v>
      </c>
      <c r="AA147" s="47">
        <v>20</v>
      </c>
      <c r="AB147" s="48">
        <f>LOOKUP(AA147,Calcul!$L$20:$M$51)</f>
        <v>0</v>
      </c>
      <c r="AC147" s="50">
        <f t="shared" si="21"/>
        <v>10</v>
      </c>
      <c r="AD147" s="45">
        <f t="shared" si="22"/>
        <v>4</v>
      </c>
      <c r="AE147" s="51">
        <f t="shared" si="23"/>
        <v>2.5</v>
      </c>
      <c r="AF147" s="51">
        <f t="shared" si="27"/>
        <v>0</v>
      </c>
      <c r="AG147" s="108"/>
      <c r="AH147" s="53"/>
    </row>
    <row r="148" spans="2:34" s="109" customFormat="1" ht="15" customHeight="1">
      <c r="B148" s="162"/>
      <c r="C148" s="44" t="s">
        <v>196</v>
      </c>
      <c r="D148" s="44"/>
      <c r="E148" s="45">
        <v>130885</v>
      </c>
      <c r="F148" s="46" t="s">
        <v>59</v>
      </c>
      <c r="G148" s="45" t="s">
        <v>160</v>
      </c>
      <c r="H148" s="47" t="s">
        <v>35</v>
      </c>
      <c r="I148" s="47">
        <v>13</v>
      </c>
      <c r="J148" s="48">
        <f>LOOKUP(I148,Calcul!$L$20:$M$51)</f>
        <v>3</v>
      </c>
      <c r="K148" s="47"/>
      <c r="L148" s="48"/>
      <c r="M148" s="47"/>
      <c r="N148" s="48"/>
      <c r="O148" s="47"/>
      <c r="P148" s="48"/>
      <c r="Q148" s="47"/>
      <c r="R148" s="48"/>
      <c r="S148" s="47">
        <v>10</v>
      </c>
      <c r="T148" s="48">
        <f>LOOKUP(S148,Calcul!$L$20:$M$51)</f>
        <v>6</v>
      </c>
      <c r="U148" s="47"/>
      <c r="V148" s="48"/>
      <c r="W148" s="47"/>
      <c r="X148" s="48"/>
      <c r="Y148" s="47"/>
      <c r="Z148" s="48"/>
      <c r="AA148" s="47"/>
      <c r="AB148" s="48"/>
      <c r="AC148" s="50">
        <f t="shared" si="21"/>
        <v>9</v>
      </c>
      <c r="AD148" s="45">
        <f t="shared" si="22"/>
        <v>2</v>
      </c>
      <c r="AE148" s="51">
        <f t="shared" si="23"/>
        <v>4.5</v>
      </c>
      <c r="AF148" s="51">
        <f t="shared" si="27"/>
        <v>1</v>
      </c>
      <c r="AG148" s="108"/>
      <c r="AH148" s="53"/>
    </row>
    <row r="149" spans="2:34" s="109" customFormat="1" ht="15" customHeight="1">
      <c r="B149" s="162"/>
      <c r="C149" s="44" t="s">
        <v>197</v>
      </c>
      <c r="D149" s="44" t="s">
        <v>50</v>
      </c>
      <c r="E149" s="45">
        <v>243017</v>
      </c>
      <c r="F149" s="57" t="s">
        <v>70</v>
      </c>
      <c r="G149" s="45" t="s">
        <v>160</v>
      </c>
      <c r="H149" s="47" t="s">
        <v>35</v>
      </c>
      <c r="I149" s="47"/>
      <c r="J149" s="48"/>
      <c r="K149" s="47">
        <v>21</v>
      </c>
      <c r="L149" s="48">
        <f>LOOKUP(K149,Calcul!$L$20:$M$51)</f>
        <v>0</v>
      </c>
      <c r="M149" s="47"/>
      <c r="N149" s="48"/>
      <c r="O149" s="47">
        <v>22</v>
      </c>
      <c r="P149" s="48">
        <f>LOOKUP(O149,Calcul!$L$20:$M$51)</f>
        <v>0</v>
      </c>
      <c r="Q149" s="47"/>
      <c r="R149" s="48"/>
      <c r="S149" s="47">
        <v>14</v>
      </c>
      <c r="T149" s="48">
        <f>LOOKUP(S149,Calcul!$L$20:$M$51)</f>
        <v>2</v>
      </c>
      <c r="U149" s="58"/>
      <c r="V149" s="59">
        <f>AVERAGE(J149,L149,N149,T149,X149,Z149,AB149,P149)</f>
        <v>1.4</v>
      </c>
      <c r="W149" s="47">
        <v>11</v>
      </c>
      <c r="X149" s="48">
        <f>LOOKUP(W149,Calcul!$L$20:$M$51)</f>
        <v>5</v>
      </c>
      <c r="Y149" s="47"/>
      <c r="Z149" s="48"/>
      <c r="AA149" s="47">
        <v>17</v>
      </c>
      <c r="AB149" s="48">
        <f>LOOKUP(AA149,Calcul!$L$20:$M$51)</f>
        <v>0</v>
      </c>
      <c r="AC149" s="50">
        <f t="shared" si="21"/>
        <v>8.4</v>
      </c>
      <c r="AD149" s="45">
        <f t="shared" si="22"/>
        <v>5</v>
      </c>
      <c r="AE149" s="51">
        <f t="shared" si="23"/>
        <v>1.6800000000000002</v>
      </c>
      <c r="AF149" s="51">
        <f t="shared" si="27"/>
        <v>0.5999999999999996</v>
      </c>
      <c r="AG149" s="108"/>
      <c r="AH149" s="53"/>
    </row>
    <row r="150" spans="2:34" s="109" customFormat="1" ht="15" customHeight="1">
      <c r="B150" s="162"/>
      <c r="C150" s="44" t="s">
        <v>198</v>
      </c>
      <c r="D150" s="44"/>
      <c r="E150" s="45">
        <v>348830</v>
      </c>
      <c r="F150" s="46" t="s">
        <v>152</v>
      </c>
      <c r="G150" s="45" t="s">
        <v>160</v>
      </c>
      <c r="H150" s="47" t="s">
        <v>35</v>
      </c>
      <c r="I150" s="47"/>
      <c r="J150" s="48"/>
      <c r="K150" s="47"/>
      <c r="L150" s="48"/>
      <c r="M150" s="47"/>
      <c r="N150" s="48"/>
      <c r="O150" s="47"/>
      <c r="P150" s="48"/>
      <c r="Q150" s="47"/>
      <c r="R150" s="48"/>
      <c r="S150" s="47"/>
      <c r="T150" s="48"/>
      <c r="U150" s="47"/>
      <c r="V150" s="48"/>
      <c r="W150" s="47"/>
      <c r="X150" s="48"/>
      <c r="Y150" s="47">
        <v>8</v>
      </c>
      <c r="Z150" s="48">
        <f>LOOKUP(Y150,Calcul!$L$20:$M$51)</f>
        <v>8</v>
      </c>
      <c r="AA150" s="47"/>
      <c r="AB150" s="48"/>
      <c r="AC150" s="50">
        <f t="shared" si="21"/>
        <v>8</v>
      </c>
      <c r="AD150" s="45">
        <f t="shared" si="22"/>
        <v>1</v>
      </c>
      <c r="AE150" s="51">
        <f t="shared" si="23"/>
        <v>8</v>
      </c>
      <c r="AF150" s="51">
        <f t="shared" si="27"/>
        <v>0.40000000000000036</v>
      </c>
      <c r="AG150" s="108"/>
      <c r="AH150" s="53"/>
    </row>
    <row r="151" spans="2:34" s="109" customFormat="1" ht="15" customHeight="1">
      <c r="B151" s="162"/>
      <c r="C151" s="44" t="s">
        <v>199</v>
      </c>
      <c r="D151" s="44"/>
      <c r="E151" s="45">
        <v>316749</v>
      </c>
      <c r="F151" s="46" t="s">
        <v>59</v>
      </c>
      <c r="G151" s="47" t="s">
        <v>160</v>
      </c>
      <c r="H151" s="47" t="s">
        <v>35</v>
      </c>
      <c r="I151" s="47">
        <v>20</v>
      </c>
      <c r="J151" s="48">
        <f>LOOKUP(I151,Calcul!$L$20:$M$51)</f>
        <v>0</v>
      </c>
      <c r="K151" s="47">
        <v>26</v>
      </c>
      <c r="L151" s="48">
        <f>LOOKUP(K151,Calcul!$L$20:$M$51)</f>
        <v>0</v>
      </c>
      <c r="M151" s="47"/>
      <c r="N151" s="48"/>
      <c r="O151" s="47"/>
      <c r="P151" s="48"/>
      <c r="Q151" s="47"/>
      <c r="R151" s="48"/>
      <c r="S151" s="47">
        <v>22</v>
      </c>
      <c r="T151" s="48">
        <f>LOOKUP(S151,Calcul!$L$20:$M$51)</f>
        <v>0</v>
      </c>
      <c r="U151" s="47">
        <v>12</v>
      </c>
      <c r="V151" s="48">
        <f>LOOKUP(U151,Calcul!$L$20:$M$51)</f>
        <v>4</v>
      </c>
      <c r="W151" s="47">
        <v>12</v>
      </c>
      <c r="X151" s="48">
        <f>LOOKUP(W151,Calcul!$L$20:$M$51)</f>
        <v>4</v>
      </c>
      <c r="Y151" s="47">
        <v>20</v>
      </c>
      <c r="Z151" s="48">
        <f>LOOKUP(Y151,Calcul!$L$20:$M$51)</f>
        <v>0</v>
      </c>
      <c r="AA151" s="47"/>
      <c r="AB151" s="48"/>
      <c r="AC151" s="50">
        <f t="shared" si="21"/>
        <v>8</v>
      </c>
      <c r="AD151" s="45">
        <f t="shared" si="22"/>
        <v>6</v>
      </c>
      <c r="AE151" s="51">
        <f t="shared" si="23"/>
        <v>1.3333333333333333</v>
      </c>
      <c r="AF151" s="51">
        <f t="shared" si="27"/>
        <v>0</v>
      </c>
      <c r="AG151" s="108"/>
      <c r="AH151" s="53"/>
    </row>
    <row r="152" spans="2:33" s="109" customFormat="1" ht="15" customHeight="1">
      <c r="B152" s="162"/>
      <c r="C152" s="44" t="s">
        <v>156</v>
      </c>
      <c r="D152" s="44"/>
      <c r="E152" s="45">
        <v>73237</v>
      </c>
      <c r="F152" s="46" t="s">
        <v>157</v>
      </c>
      <c r="G152" s="45" t="s">
        <v>160</v>
      </c>
      <c r="H152" s="47" t="s">
        <v>35</v>
      </c>
      <c r="I152" s="47"/>
      <c r="J152" s="48"/>
      <c r="K152" s="47"/>
      <c r="L152" s="48"/>
      <c r="M152" s="47">
        <v>10</v>
      </c>
      <c r="N152" s="48">
        <f>LOOKUP(M152,Calcul!$L$20:$M$51)</f>
        <v>6</v>
      </c>
      <c r="O152" s="47"/>
      <c r="P152" s="48"/>
      <c r="Q152" s="47"/>
      <c r="R152" s="48"/>
      <c r="S152" s="47"/>
      <c r="T152" s="48"/>
      <c r="U152" s="47"/>
      <c r="V152" s="48"/>
      <c r="W152" s="47"/>
      <c r="X152" s="48"/>
      <c r="Y152" s="47"/>
      <c r="Z152" s="48"/>
      <c r="AA152" s="47"/>
      <c r="AB152" s="48"/>
      <c r="AC152" s="50">
        <f t="shared" si="21"/>
        <v>6</v>
      </c>
      <c r="AD152" s="45">
        <f t="shared" si="22"/>
        <v>1</v>
      </c>
      <c r="AE152" s="51">
        <f t="shared" si="23"/>
        <v>6</v>
      </c>
      <c r="AF152" s="51">
        <f t="shared" si="27"/>
        <v>2</v>
      </c>
      <c r="AG152" s="108"/>
    </row>
    <row r="153" spans="1:33" s="53" customFormat="1" ht="15" customHeight="1">
      <c r="A153" s="109"/>
      <c r="B153" s="162"/>
      <c r="C153" s="44" t="s">
        <v>200</v>
      </c>
      <c r="D153" s="44"/>
      <c r="E153" s="82">
        <v>308354</v>
      </c>
      <c r="F153" s="130" t="s">
        <v>11</v>
      </c>
      <c r="G153" s="47" t="s">
        <v>160</v>
      </c>
      <c r="H153" s="167" t="s">
        <v>109</v>
      </c>
      <c r="I153" s="58"/>
      <c r="J153" s="59">
        <f>AVERAGE(AB153,N153,L153,P153,R153,T153,V153,X153,Z153)</f>
        <v>1.3333333333333333</v>
      </c>
      <c r="K153" s="47"/>
      <c r="L153" s="48"/>
      <c r="M153" s="47"/>
      <c r="N153" s="48"/>
      <c r="O153" s="47"/>
      <c r="P153" s="48"/>
      <c r="Q153" s="47"/>
      <c r="R153" s="48"/>
      <c r="S153" s="47"/>
      <c r="T153" s="48"/>
      <c r="U153" s="47"/>
      <c r="V153" s="48"/>
      <c r="W153" s="47">
        <v>13</v>
      </c>
      <c r="X153" s="48">
        <f>LOOKUP(W153,Calcul!$L$20:$M$51)</f>
        <v>3</v>
      </c>
      <c r="Y153" s="47">
        <v>24</v>
      </c>
      <c r="Z153" s="48">
        <f>LOOKUP(Y153,Calcul!$L$20:$M$51)</f>
        <v>0</v>
      </c>
      <c r="AA153" s="47">
        <v>15</v>
      </c>
      <c r="AB153" s="48">
        <f>LOOKUP(AA153,Calcul!$L$20:$M$51)</f>
        <v>1</v>
      </c>
      <c r="AC153" s="50">
        <f t="shared" si="21"/>
        <v>5.333333333333333</v>
      </c>
      <c r="AD153" s="45">
        <f t="shared" si="22"/>
        <v>3</v>
      </c>
      <c r="AE153" s="51">
        <f t="shared" si="23"/>
        <v>1.7777777777777777</v>
      </c>
      <c r="AF153" s="51">
        <f t="shared" si="27"/>
        <v>0.666666666666667</v>
      </c>
      <c r="AG153" s="52"/>
    </row>
    <row r="154" spans="1:33" s="53" customFormat="1" ht="15" customHeight="1">
      <c r="A154" s="109"/>
      <c r="B154" s="162"/>
      <c r="C154" s="44" t="s">
        <v>201</v>
      </c>
      <c r="D154" s="44" t="s">
        <v>50</v>
      </c>
      <c r="E154" s="45">
        <v>73710</v>
      </c>
      <c r="F154" s="46" t="s">
        <v>189</v>
      </c>
      <c r="G154" s="45" t="s">
        <v>160</v>
      </c>
      <c r="H154" s="47" t="s">
        <v>35</v>
      </c>
      <c r="I154" s="47">
        <v>11</v>
      </c>
      <c r="J154" s="48">
        <f>LOOKUP(I154,Calcul!$L$20:$M$51)</f>
        <v>5</v>
      </c>
      <c r="K154" s="47"/>
      <c r="L154" s="48"/>
      <c r="M154" s="47"/>
      <c r="N154" s="48"/>
      <c r="O154" s="47"/>
      <c r="P154" s="48"/>
      <c r="Q154" s="47"/>
      <c r="R154" s="48"/>
      <c r="S154" s="47"/>
      <c r="T154" s="48"/>
      <c r="U154" s="47"/>
      <c r="V154" s="48"/>
      <c r="W154" s="47"/>
      <c r="X154" s="48"/>
      <c r="Y154" s="47"/>
      <c r="Z154" s="48"/>
      <c r="AA154" s="47"/>
      <c r="AB154" s="48"/>
      <c r="AC154" s="50">
        <f t="shared" si="21"/>
        <v>5</v>
      </c>
      <c r="AD154" s="45">
        <f t="shared" si="22"/>
        <v>1</v>
      </c>
      <c r="AE154" s="51">
        <f t="shared" si="23"/>
        <v>5</v>
      </c>
      <c r="AF154" s="51">
        <f aca="true" t="shared" si="28" ref="AF154:AF155">IF(ISNUMBER(AC152),AC152-AC154)</f>
        <v>1</v>
      </c>
      <c r="AG154" s="52"/>
    </row>
    <row r="155" spans="1:34" s="164" customFormat="1" ht="15" customHeight="1">
      <c r="A155" s="109"/>
      <c r="B155" s="162"/>
      <c r="C155" s="46" t="s">
        <v>202</v>
      </c>
      <c r="D155" s="46"/>
      <c r="E155" s="47">
        <v>188169</v>
      </c>
      <c r="F155" s="57" t="s">
        <v>70</v>
      </c>
      <c r="G155" s="47" t="s">
        <v>160</v>
      </c>
      <c r="H155" s="47" t="s">
        <v>35</v>
      </c>
      <c r="I155" s="47"/>
      <c r="J155" s="48"/>
      <c r="K155" s="47">
        <v>25</v>
      </c>
      <c r="L155" s="48">
        <f>LOOKUP(K155,Calcul!$L$20:$M$51)</f>
        <v>0</v>
      </c>
      <c r="M155" s="47"/>
      <c r="N155" s="48"/>
      <c r="O155" s="47">
        <v>20</v>
      </c>
      <c r="P155" s="48">
        <f>LOOKUP(O155,Calcul!$L$20:$M$51)</f>
        <v>0</v>
      </c>
      <c r="Q155" s="47"/>
      <c r="R155" s="48"/>
      <c r="S155" s="47">
        <v>20</v>
      </c>
      <c r="T155" s="48">
        <f>LOOKUP(S155,Calcul!$L$20:$M$51)</f>
        <v>0</v>
      </c>
      <c r="U155" s="58"/>
      <c r="V155" s="59">
        <f>AVERAGE(J155,L155,N155,T155,X155,Z155,AB155,P155)</f>
        <v>0.6666666666666666</v>
      </c>
      <c r="W155" s="47">
        <v>14</v>
      </c>
      <c r="X155" s="48">
        <f>LOOKUP(W155,Calcul!$L$20:$M$51)</f>
        <v>2</v>
      </c>
      <c r="Y155" s="47">
        <v>14</v>
      </c>
      <c r="Z155" s="48">
        <f>LOOKUP(Y155,Calcul!$L$20:$M$51)</f>
        <v>2</v>
      </c>
      <c r="AA155" s="47">
        <v>23</v>
      </c>
      <c r="AB155" s="48">
        <f>LOOKUP(AA155,Calcul!$L$20:$M$51)</f>
        <v>0</v>
      </c>
      <c r="AC155" s="50">
        <f t="shared" si="21"/>
        <v>4.666666666666666</v>
      </c>
      <c r="AD155" s="45">
        <f t="shared" si="22"/>
        <v>6</v>
      </c>
      <c r="AE155" s="51">
        <f t="shared" si="23"/>
        <v>0.7777777777777777</v>
      </c>
      <c r="AF155" s="51">
        <f t="shared" si="28"/>
        <v>0.666666666666667</v>
      </c>
      <c r="AG155" s="52"/>
      <c r="AH155" s="53"/>
    </row>
    <row r="156" spans="2:34" s="109" customFormat="1" ht="15" customHeight="1">
      <c r="B156" s="162"/>
      <c r="C156" s="44" t="s">
        <v>203</v>
      </c>
      <c r="D156" s="44"/>
      <c r="E156" s="82">
        <v>6816</v>
      </c>
      <c r="F156" s="57" t="s">
        <v>39</v>
      </c>
      <c r="G156" s="47" t="s">
        <v>160</v>
      </c>
      <c r="H156" s="47" t="s">
        <v>35</v>
      </c>
      <c r="I156" s="47"/>
      <c r="J156" s="48"/>
      <c r="K156" s="47"/>
      <c r="L156" s="48"/>
      <c r="M156" s="47"/>
      <c r="N156" s="48"/>
      <c r="O156" s="47"/>
      <c r="P156" s="48"/>
      <c r="Q156" s="47"/>
      <c r="R156" s="48"/>
      <c r="S156" s="58"/>
      <c r="T156" s="59">
        <f>AVERAGE(J156,L156,N156,P156,V156,X156,Z156,AB156)</f>
        <v>2</v>
      </c>
      <c r="U156" s="47">
        <v>14</v>
      </c>
      <c r="V156" s="48">
        <f>LOOKUP(U156,Calcul!$L$20:$M$51)</f>
        <v>2</v>
      </c>
      <c r="W156" s="47"/>
      <c r="X156" s="48"/>
      <c r="Y156" s="47"/>
      <c r="Z156" s="48"/>
      <c r="AA156" s="47"/>
      <c r="AB156" s="48"/>
      <c r="AC156" s="50">
        <f t="shared" si="21"/>
        <v>4</v>
      </c>
      <c r="AD156" s="45">
        <f t="shared" si="22"/>
        <v>1</v>
      </c>
      <c r="AE156" s="51">
        <f t="shared" si="23"/>
        <v>4</v>
      </c>
      <c r="AF156" s="51">
        <f aca="true" t="shared" si="29" ref="AF156:AF160">IF(ISNUMBER(AC155),AC155-AC156)</f>
        <v>0.6666666666666661</v>
      </c>
      <c r="AG156" s="108"/>
      <c r="AH156" s="53"/>
    </row>
    <row r="157" spans="1:34" s="53" customFormat="1" ht="15" customHeight="1">
      <c r="A157" s="109"/>
      <c r="B157" s="162"/>
      <c r="C157" s="44" t="s">
        <v>204</v>
      </c>
      <c r="D157" s="44" t="s">
        <v>50</v>
      </c>
      <c r="E157" s="45">
        <v>10286</v>
      </c>
      <c r="F157" s="46" t="s">
        <v>54</v>
      </c>
      <c r="G157" s="45" t="s">
        <v>160</v>
      </c>
      <c r="H157" s="47" t="s">
        <v>35</v>
      </c>
      <c r="I157" s="47"/>
      <c r="J157" s="48"/>
      <c r="K157" s="47"/>
      <c r="L157" s="48"/>
      <c r="M157" s="47">
        <v>12</v>
      </c>
      <c r="N157" s="48">
        <f>LOOKUP(M157,Calcul!$L$20:$M$51)</f>
        <v>4</v>
      </c>
      <c r="O157" s="47"/>
      <c r="P157" s="48"/>
      <c r="Q157" s="47"/>
      <c r="R157" s="48"/>
      <c r="S157" s="47"/>
      <c r="T157" s="48"/>
      <c r="U157" s="47"/>
      <c r="V157" s="48"/>
      <c r="W157" s="47"/>
      <c r="X157" s="48"/>
      <c r="Y157" s="47"/>
      <c r="Z157" s="48"/>
      <c r="AA157" s="47"/>
      <c r="AB157" s="48"/>
      <c r="AC157" s="50">
        <f t="shared" si="21"/>
        <v>4</v>
      </c>
      <c r="AD157" s="45">
        <f t="shared" si="22"/>
        <v>1</v>
      </c>
      <c r="AE157" s="51">
        <f t="shared" si="23"/>
        <v>4</v>
      </c>
      <c r="AF157" s="51">
        <f t="shared" si="29"/>
        <v>0</v>
      </c>
      <c r="AG157" s="108"/>
      <c r="AH157" s="109"/>
    </row>
    <row r="158" spans="2:34" s="109" customFormat="1" ht="15" customHeight="1">
      <c r="B158" s="162"/>
      <c r="C158" s="44" t="s">
        <v>149</v>
      </c>
      <c r="D158" s="44"/>
      <c r="E158" s="45">
        <v>169913</v>
      </c>
      <c r="F158" s="46" t="s">
        <v>150</v>
      </c>
      <c r="G158" s="47" t="s">
        <v>160</v>
      </c>
      <c r="H158" s="47" t="s">
        <v>35</v>
      </c>
      <c r="I158" s="47">
        <v>12</v>
      </c>
      <c r="J158" s="48">
        <f>LOOKUP(I158,Calcul!$L$20:$M$51)</f>
        <v>4</v>
      </c>
      <c r="K158" s="47"/>
      <c r="L158" s="48"/>
      <c r="M158" s="47"/>
      <c r="N158" s="48"/>
      <c r="O158" s="47"/>
      <c r="P158" s="48"/>
      <c r="Q158" s="47"/>
      <c r="R158" s="48"/>
      <c r="S158" s="47"/>
      <c r="T158" s="48"/>
      <c r="U158" s="47"/>
      <c r="V158" s="48"/>
      <c r="W158" s="47"/>
      <c r="X158" s="48"/>
      <c r="Y158" s="47"/>
      <c r="Z158" s="48"/>
      <c r="AA158" s="47"/>
      <c r="AB158" s="48"/>
      <c r="AC158" s="50">
        <f t="shared" si="21"/>
        <v>4</v>
      </c>
      <c r="AD158" s="45">
        <f t="shared" si="22"/>
        <v>1</v>
      </c>
      <c r="AE158" s="51">
        <f t="shared" si="23"/>
        <v>4</v>
      </c>
      <c r="AF158" s="51">
        <f t="shared" si="29"/>
        <v>0</v>
      </c>
      <c r="AG158" s="108"/>
      <c r="AH158" s="53"/>
    </row>
    <row r="159" spans="1:33" s="53" customFormat="1" ht="15" customHeight="1">
      <c r="A159" s="109"/>
      <c r="B159" s="162"/>
      <c r="C159" s="44" t="s">
        <v>205</v>
      </c>
      <c r="D159" s="44"/>
      <c r="E159" s="82">
        <v>65741</v>
      </c>
      <c r="F159" s="46" t="s">
        <v>206</v>
      </c>
      <c r="G159" s="47" t="s">
        <v>160</v>
      </c>
      <c r="H159" s="47" t="s">
        <v>35</v>
      </c>
      <c r="I159" s="47"/>
      <c r="J159" s="48"/>
      <c r="K159" s="47"/>
      <c r="L159" s="48"/>
      <c r="M159" s="47"/>
      <c r="N159" s="48"/>
      <c r="O159" s="47"/>
      <c r="P159" s="48"/>
      <c r="Q159" s="47"/>
      <c r="R159" s="48"/>
      <c r="S159" s="47"/>
      <c r="T159" s="48"/>
      <c r="U159" s="47">
        <v>13</v>
      </c>
      <c r="V159" s="48">
        <f>LOOKUP(U159,Calcul!$L$20:$M$51)</f>
        <v>3</v>
      </c>
      <c r="W159" s="47"/>
      <c r="X159" s="48"/>
      <c r="Y159" s="47"/>
      <c r="Z159" s="48"/>
      <c r="AA159" s="47"/>
      <c r="AB159" s="48"/>
      <c r="AC159" s="50">
        <f t="shared" si="21"/>
        <v>3</v>
      </c>
      <c r="AD159" s="45">
        <f t="shared" si="22"/>
        <v>1</v>
      </c>
      <c r="AE159" s="51">
        <f t="shared" si="23"/>
        <v>3</v>
      </c>
      <c r="AF159" s="51">
        <f t="shared" si="29"/>
        <v>1</v>
      </c>
      <c r="AG159" s="108"/>
    </row>
    <row r="160" spans="2:33" s="109" customFormat="1" ht="15" customHeight="1">
      <c r="B160" s="162"/>
      <c r="C160" s="44" t="s">
        <v>207</v>
      </c>
      <c r="D160" s="44"/>
      <c r="E160" s="45">
        <v>8028</v>
      </c>
      <c r="F160" s="46" t="s">
        <v>33</v>
      </c>
      <c r="G160" s="45" t="s">
        <v>160</v>
      </c>
      <c r="H160" s="47" t="s">
        <v>35</v>
      </c>
      <c r="I160" s="47"/>
      <c r="J160" s="48"/>
      <c r="K160" s="47"/>
      <c r="L160" s="48"/>
      <c r="M160" s="47"/>
      <c r="N160" s="48"/>
      <c r="O160" s="47"/>
      <c r="P160" s="48"/>
      <c r="Q160" s="47"/>
      <c r="R160" s="48"/>
      <c r="S160" s="47"/>
      <c r="T160" s="48"/>
      <c r="U160" s="47"/>
      <c r="V160" s="48"/>
      <c r="W160" s="47"/>
      <c r="X160" s="48"/>
      <c r="Y160" s="47"/>
      <c r="Z160" s="48"/>
      <c r="AA160" s="47">
        <v>13</v>
      </c>
      <c r="AB160" s="48">
        <f>LOOKUP(AA160,Calcul!$L$20:$M$51)</f>
        <v>3</v>
      </c>
      <c r="AC160" s="50">
        <f t="shared" si="21"/>
        <v>3</v>
      </c>
      <c r="AD160" s="45">
        <f t="shared" si="22"/>
        <v>1</v>
      </c>
      <c r="AE160" s="51">
        <f t="shared" si="23"/>
        <v>3</v>
      </c>
      <c r="AF160" s="51">
        <f t="shared" si="29"/>
        <v>0</v>
      </c>
      <c r="AG160" s="108"/>
    </row>
    <row r="161" spans="2:33" s="109" customFormat="1" ht="15" customHeight="1">
      <c r="B161" s="162"/>
      <c r="C161" s="44" t="s">
        <v>208</v>
      </c>
      <c r="D161" s="44"/>
      <c r="E161" s="39">
        <v>243509</v>
      </c>
      <c r="F161" s="46" t="s">
        <v>47</v>
      </c>
      <c r="G161" s="47" t="s">
        <v>160</v>
      </c>
      <c r="H161" s="47" t="s">
        <v>35</v>
      </c>
      <c r="I161" s="47"/>
      <c r="J161" s="48"/>
      <c r="K161" s="47"/>
      <c r="L161" s="48"/>
      <c r="M161" s="47"/>
      <c r="N161" s="48"/>
      <c r="O161" s="47"/>
      <c r="P161" s="48"/>
      <c r="Q161" s="47"/>
      <c r="R161" s="48"/>
      <c r="S161" s="47"/>
      <c r="T161" s="48"/>
      <c r="U161" s="47"/>
      <c r="V161" s="48"/>
      <c r="W161" s="47"/>
      <c r="X161" s="48"/>
      <c r="Y161" s="47">
        <v>13</v>
      </c>
      <c r="Z161" s="48">
        <f>LOOKUP(Y161,Calcul!$L$20:$M$51)</f>
        <v>3</v>
      </c>
      <c r="AA161" s="47"/>
      <c r="AB161" s="48"/>
      <c r="AC161" s="50">
        <f t="shared" si="21"/>
        <v>3</v>
      </c>
      <c r="AD161" s="45">
        <f t="shared" si="22"/>
        <v>1</v>
      </c>
      <c r="AE161" s="51">
        <f t="shared" si="23"/>
        <v>3</v>
      </c>
      <c r="AF161" s="51">
        <f>IF(ISNUMBER(AC159),AC159-AC161)</f>
        <v>0</v>
      </c>
      <c r="AG161" s="108"/>
    </row>
    <row r="162" spans="2:33" s="109" customFormat="1" ht="15" customHeight="1">
      <c r="B162" s="162"/>
      <c r="C162" s="46" t="s">
        <v>108</v>
      </c>
      <c r="D162" s="44"/>
      <c r="E162" s="45">
        <v>307238</v>
      </c>
      <c r="F162" s="46" t="s">
        <v>59</v>
      </c>
      <c r="G162" s="47" t="s">
        <v>160</v>
      </c>
      <c r="H162" s="83" t="s">
        <v>109</v>
      </c>
      <c r="I162" s="47">
        <v>16</v>
      </c>
      <c r="J162" s="48">
        <f>LOOKUP(I162,Calcul!$L$20:$M$51)</f>
        <v>0</v>
      </c>
      <c r="K162" s="47"/>
      <c r="L162" s="48"/>
      <c r="M162" s="47"/>
      <c r="N162" s="48"/>
      <c r="O162" s="47">
        <v>13</v>
      </c>
      <c r="P162" s="48">
        <f>LOOKUP(O162,Calcul!$L$20:$M$51)</f>
        <v>3</v>
      </c>
      <c r="Q162" s="47"/>
      <c r="R162" s="48"/>
      <c r="S162" s="47"/>
      <c r="T162" s="48"/>
      <c r="U162" s="47"/>
      <c r="V162" s="48"/>
      <c r="W162" s="47"/>
      <c r="X162" s="48"/>
      <c r="Y162" s="47"/>
      <c r="Z162" s="48"/>
      <c r="AA162" s="47"/>
      <c r="AB162" s="48"/>
      <c r="AC162" s="50">
        <f t="shared" si="21"/>
        <v>3</v>
      </c>
      <c r="AD162" s="45">
        <f t="shared" si="22"/>
        <v>2</v>
      </c>
      <c r="AE162" s="51">
        <f t="shared" si="23"/>
        <v>1.5</v>
      </c>
      <c r="AF162" s="51">
        <f aca="true" t="shared" si="30" ref="AF162:AF166">IF(ISNUMBER(AC161),AC161-AC162)</f>
        <v>0</v>
      </c>
      <c r="AG162" s="108"/>
    </row>
    <row r="163" spans="2:33" s="109" customFormat="1" ht="15" customHeight="1">
      <c r="B163" s="162"/>
      <c r="C163" s="44" t="s">
        <v>110</v>
      </c>
      <c r="D163" s="44"/>
      <c r="E163" s="39">
        <v>177846</v>
      </c>
      <c r="F163" s="46" t="s">
        <v>111</v>
      </c>
      <c r="G163" s="47" t="s">
        <v>160</v>
      </c>
      <c r="H163" s="47" t="s">
        <v>35</v>
      </c>
      <c r="I163" s="47"/>
      <c r="J163" s="48"/>
      <c r="K163" s="47"/>
      <c r="L163" s="48"/>
      <c r="M163" s="47"/>
      <c r="N163" s="48"/>
      <c r="O163" s="47">
        <v>14</v>
      </c>
      <c r="P163" s="48">
        <f>LOOKUP(O163,Calcul!$L$20:$M$51)</f>
        <v>2</v>
      </c>
      <c r="Q163" s="47"/>
      <c r="R163" s="48"/>
      <c r="S163" s="47"/>
      <c r="T163" s="48"/>
      <c r="U163" s="47"/>
      <c r="V163" s="48"/>
      <c r="W163" s="47"/>
      <c r="X163" s="48"/>
      <c r="Y163" s="47"/>
      <c r="Z163" s="48"/>
      <c r="AA163" s="47"/>
      <c r="AB163" s="48"/>
      <c r="AC163" s="50">
        <f t="shared" si="21"/>
        <v>2</v>
      </c>
      <c r="AD163" s="45">
        <f t="shared" si="22"/>
        <v>1</v>
      </c>
      <c r="AE163" s="51">
        <f t="shared" si="23"/>
        <v>2</v>
      </c>
      <c r="AF163" s="51">
        <f t="shared" si="30"/>
        <v>1</v>
      </c>
      <c r="AG163" s="108"/>
    </row>
    <row r="164" spans="1:33" s="53" customFormat="1" ht="15" customHeight="1">
      <c r="A164" s="109"/>
      <c r="B164" s="162"/>
      <c r="C164" s="44" t="s">
        <v>209</v>
      </c>
      <c r="D164" s="44"/>
      <c r="E164" s="45">
        <v>3376</v>
      </c>
      <c r="F164" s="46" t="s">
        <v>189</v>
      </c>
      <c r="G164" s="45" t="s">
        <v>160</v>
      </c>
      <c r="H164" s="47" t="s">
        <v>35</v>
      </c>
      <c r="I164" s="47"/>
      <c r="J164" s="48"/>
      <c r="K164" s="47">
        <v>28</v>
      </c>
      <c r="L164" s="48">
        <f>LOOKUP(K164,Calcul!$L$20:$M$51)</f>
        <v>0</v>
      </c>
      <c r="M164" s="47"/>
      <c r="N164" s="48"/>
      <c r="O164" s="47"/>
      <c r="P164" s="48"/>
      <c r="Q164" s="47"/>
      <c r="R164" s="48"/>
      <c r="S164" s="47"/>
      <c r="T164" s="48"/>
      <c r="U164" s="47"/>
      <c r="V164" s="48"/>
      <c r="W164" s="47"/>
      <c r="X164" s="48"/>
      <c r="Y164" s="47"/>
      <c r="Z164" s="48"/>
      <c r="AA164" s="47"/>
      <c r="AB164" s="48"/>
      <c r="AC164" s="50">
        <f t="shared" si="21"/>
        <v>0</v>
      </c>
      <c r="AD164" s="45">
        <f t="shared" si="22"/>
        <v>1</v>
      </c>
      <c r="AE164" s="51">
        <f t="shared" si="23"/>
        <v>0</v>
      </c>
      <c r="AF164" s="51">
        <f t="shared" si="30"/>
        <v>2</v>
      </c>
      <c r="AG164" s="108"/>
    </row>
    <row r="165" spans="1:33" s="53" customFormat="1" ht="15" customHeight="1">
      <c r="A165" s="109"/>
      <c r="B165" s="162"/>
      <c r="C165" s="44" t="s">
        <v>210</v>
      </c>
      <c r="D165" s="44"/>
      <c r="E165" s="82">
        <v>5470</v>
      </c>
      <c r="F165" s="46" t="s">
        <v>165</v>
      </c>
      <c r="G165" s="47" t="s">
        <v>160</v>
      </c>
      <c r="H165" s="47" t="s">
        <v>35</v>
      </c>
      <c r="I165" s="47"/>
      <c r="J165" s="48"/>
      <c r="K165" s="47"/>
      <c r="L165" s="48"/>
      <c r="M165" s="47"/>
      <c r="N165" s="48"/>
      <c r="O165" s="47"/>
      <c r="P165" s="48"/>
      <c r="Q165" s="47"/>
      <c r="R165" s="48"/>
      <c r="S165" s="47">
        <v>25</v>
      </c>
      <c r="T165" s="48">
        <f>LOOKUP(S165,Calcul!$L$20:$M$51)</f>
        <v>0</v>
      </c>
      <c r="U165" s="47"/>
      <c r="V165" s="48"/>
      <c r="W165" s="47"/>
      <c r="X165" s="48"/>
      <c r="Y165" s="47"/>
      <c r="Z165" s="48"/>
      <c r="AA165" s="47"/>
      <c r="AB165" s="48"/>
      <c r="AC165" s="50">
        <f t="shared" si="21"/>
        <v>0</v>
      </c>
      <c r="AD165" s="45">
        <f t="shared" si="22"/>
        <v>1</v>
      </c>
      <c r="AE165" s="51">
        <f t="shared" si="23"/>
        <v>0</v>
      </c>
      <c r="AF165" s="51">
        <f t="shared" si="30"/>
        <v>0</v>
      </c>
      <c r="AG165" s="108"/>
    </row>
    <row r="166" spans="1:33" s="53" customFormat="1" ht="15" customHeight="1">
      <c r="A166" s="109"/>
      <c r="B166" s="162"/>
      <c r="C166" s="46" t="s">
        <v>211</v>
      </c>
      <c r="D166" s="44"/>
      <c r="E166" s="39">
        <v>270496</v>
      </c>
      <c r="F166" s="57" t="s">
        <v>70</v>
      </c>
      <c r="G166" s="45" t="s">
        <v>160</v>
      </c>
      <c r="H166" s="111" t="s">
        <v>90</v>
      </c>
      <c r="I166" s="47"/>
      <c r="J166" s="48"/>
      <c r="K166" s="47"/>
      <c r="L166" s="48"/>
      <c r="M166" s="47"/>
      <c r="N166" s="48"/>
      <c r="O166" s="47">
        <v>19</v>
      </c>
      <c r="P166" s="48">
        <f>LOOKUP(O166,Calcul!$L$20:$M$51)</f>
        <v>0</v>
      </c>
      <c r="Q166" s="47"/>
      <c r="R166" s="48"/>
      <c r="S166" s="47"/>
      <c r="T166" s="48"/>
      <c r="U166" s="58"/>
      <c r="V166" s="59">
        <f>AVERAGE(J166,L166,N166,T166,X166,Z166,AB166,P166)</f>
        <v>0</v>
      </c>
      <c r="W166" s="47"/>
      <c r="X166" s="48"/>
      <c r="Y166" s="47"/>
      <c r="Z166" s="48"/>
      <c r="AA166" s="47"/>
      <c r="AB166" s="48"/>
      <c r="AC166" s="50">
        <f t="shared" si="21"/>
        <v>0</v>
      </c>
      <c r="AD166" s="45">
        <f t="shared" si="22"/>
        <v>1</v>
      </c>
      <c r="AE166" s="51">
        <f t="shared" si="23"/>
        <v>0</v>
      </c>
      <c r="AF166" s="51">
        <f t="shared" si="30"/>
        <v>0</v>
      </c>
      <c r="AG166" s="108"/>
    </row>
    <row r="167" spans="1:34" s="53" customFormat="1" ht="15" customHeight="1">
      <c r="A167" s="164"/>
      <c r="B167" s="162"/>
      <c r="C167" s="44" t="s">
        <v>212</v>
      </c>
      <c r="D167" s="44"/>
      <c r="E167" s="45">
        <v>229746</v>
      </c>
      <c r="F167" s="46" t="s">
        <v>157</v>
      </c>
      <c r="G167" s="45" t="s">
        <v>160</v>
      </c>
      <c r="H167" s="111" t="s">
        <v>90</v>
      </c>
      <c r="I167" s="47"/>
      <c r="J167" s="48"/>
      <c r="K167" s="47"/>
      <c r="L167" s="48"/>
      <c r="M167" s="47"/>
      <c r="N167" s="48"/>
      <c r="O167" s="47"/>
      <c r="P167" s="48"/>
      <c r="Q167" s="47"/>
      <c r="R167" s="48"/>
      <c r="S167" s="47"/>
      <c r="T167" s="48"/>
      <c r="U167" s="47"/>
      <c r="V167" s="48"/>
      <c r="W167" s="47"/>
      <c r="X167" s="48"/>
      <c r="Y167" s="47">
        <v>17</v>
      </c>
      <c r="Z167" s="48">
        <f>LOOKUP(Y167,Calcul!$L$20:$M$51)</f>
        <v>0</v>
      </c>
      <c r="AA167" s="47"/>
      <c r="AB167" s="48"/>
      <c r="AC167" s="50">
        <f t="shared" si="21"/>
        <v>0</v>
      </c>
      <c r="AD167" s="45">
        <f t="shared" si="22"/>
        <v>1</v>
      </c>
      <c r="AE167" s="51">
        <f t="shared" si="23"/>
        <v>0</v>
      </c>
      <c r="AF167" s="51">
        <f>IF(ISNUMBER(AC165),AC165-AC167)</f>
        <v>0</v>
      </c>
      <c r="AG167" s="108"/>
      <c r="AH167" s="164"/>
    </row>
    <row r="168" spans="2:33" s="53" customFormat="1" ht="15" customHeight="1">
      <c r="B168" s="162"/>
      <c r="C168" s="46" t="s">
        <v>213</v>
      </c>
      <c r="D168" s="46"/>
      <c r="E168" s="47">
        <v>319297</v>
      </c>
      <c r="F168" s="46" t="s">
        <v>54</v>
      </c>
      <c r="G168" s="47" t="s">
        <v>160</v>
      </c>
      <c r="H168" s="47" t="s">
        <v>35</v>
      </c>
      <c r="I168" s="47"/>
      <c r="J168" s="48"/>
      <c r="K168" s="47"/>
      <c r="L168" s="48"/>
      <c r="M168" s="47"/>
      <c r="N168" s="48"/>
      <c r="O168" s="47"/>
      <c r="P168" s="48"/>
      <c r="Q168" s="47"/>
      <c r="R168" s="48"/>
      <c r="S168" s="47"/>
      <c r="T168" s="48"/>
      <c r="U168" s="47"/>
      <c r="V168" s="48"/>
      <c r="W168" s="47"/>
      <c r="X168" s="48"/>
      <c r="Y168" s="47">
        <v>16</v>
      </c>
      <c r="Z168" s="48">
        <f>LOOKUP(Y168,Calcul!$L$20:$M$51)</f>
        <v>0</v>
      </c>
      <c r="AA168" s="47"/>
      <c r="AB168" s="48"/>
      <c r="AC168" s="50">
        <f t="shared" si="21"/>
        <v>0</v>
      </c>
      <c r="AD168" s="45">
        <f t="shared" si="22"/>
        <v>1</v>
      </c>
      <c r="AE168" s="51">
        <f t="shared" si="23"/>
        <v>0</v>
      </c>
      <c r="AF168" s="51">
        <f aca="true" t="shared" si="31" ref="AF168:AF171">IF(ISNUMBER(AC167),AC167-AC168)</f>
        <v>0</v>
      </c>
      <c r="AG168" s="52"/>
    </row>
    <row r="169" spans="2:33" s="109" customFormat="1" ht="15" customHeight="1">
      <c r="B169" s="162"/>
      <c r="C169" s="46" t="s">
        <v>214</v>
      </c>
      <c r="D169" s="46" t="s">
        <v>50</v>
      </c>
      <c r="E169" s="47">
        <v>18840</v>
      </c>
      <c r="F169" s="46" t="s">
        <v>33</v>
      </c>
      <c r="G169" s="47" t="s">
        <v>160</v>
      </c>
      <c r="H169" s="47" t="s">
        <v>35</v>
      </c>
      <c r="I169" s="47"/>
      <c r="J169" s="48"/>
      <c r="K169" s="47"/>
      <c r="L169" s="48"/>
      <c r="M169" s="47" t="s">
        <v>56</v>
      </c>
      <c r="N169" s="48">
        <f>LOOKUP(M169,Calcul!$L$20:$M$51)</f>
        <v>0</v>
      </c>
      <c r="O169" s="47"/>
      <c r="P169" s="48"/>
      <c r="Q169" s="47"/>
      <c r="R169" s="48"/>
      <c r="S169" s="47"/>
      <c r="T169" s="48"/>
      <c r="U169" s="47"/>
      <c r="V169" s="48"/>
      <c r="W169" s="47"/>
      <c r="X169" s="48"/>
      <c r="Y169" s="47"/>
      <c r="Z169" s="48"/>
      <c r="AA169" s="47"/>
      <c r="AB169" s="48"/>
      <c r="AC169" s="50">
        <f t="shared" si="21"/>
        <v>0</v>
      </c>
      <c r="AD169" s="45">
        <f t="shared" si="22"/>
        <v>1</v>
      </c>
      <c r="AE169" s="51">
        <f t="shared" si="23"/>
        <v>0</v>
      </c>
      <c r="AF169" s="51">
        <f t="shared" si="31"/>
        <v>0</v>
      </c>
      <c r="AG169" s="108"/>
    </row>
    <row r="170" spans="2:33" s="109" customFormat="1" ht="15" customHeight="1">
      <c r="B170" s="162"/>
      <c r="C170" s="44" t="s">
        <v>215</v>
      </c>
      <c r="D170" s="44" t="s">
        <v>69</v>
      </c>
      <c r="E170" s="45">
        <v>29250</v>
      </c>
      <c r="F170" s="57" t="s">
        <v>120</v>
      </c>
      <c r="G170" s="47" t="s">
        <v>160</v>
      </c>
      <c r="H170" s="47" t="s">
        <v>35</v>
      </c>
      <c r="I170" s="47"/>
      <c r="J170" s="48"/>
      <c r="K170" s="47">
        <v>18</v>
      </c>
      <c r="L170" s="48">
        <f>LOOKUP(K170,Calcul!$L$20:$M$51)</f>
        <v>0</v>
      </c>
      <c r="M170" s="47"/>
      <c r="N170" s="48"/>
      <c r="O170" s="47"/>
      <c r="P170" s="48"/>
      <c r="Q170" s="47"/>
      <c r="R170" s="48"/>
      <c r="S170" s="47"/>
      <c r="T170" s="48"/>
      <c r="U170" s="47"/>
      <c r="V170" s="48"/>
      <c r="W170" s="58"/>
      <c r="X170" s="59">
        <f>AVERAGE(L170,N170,P170,V170,Z170,AB170,J170,T170)</f>
        <v>0</v>
      </c>
      <c r="Y170" s="47"/>
      <c r="Z170" s="48"/>
      <c r="AA170" s="47"/>
      <c r="AB170" s="48"/>
      <c r="AC170" s="50">
        <f t="shared" si="21"/>
        <v>0</v>
      </c>
      <c r="AD170" s="45">
        <f t="shared" si="22"/>
        <v>1</v>
      </c>
      <c r="AE170" s="51">
        <f t="shared" si="23"/>
        <v>0</v>
      </c>
      <c r="AF170" s="51">
        <f t="shared" si="31"/>
        <v>0</v>
      </c>
      <c r="AG170" s="108"/>
    </row>
    <row r="171" spans="2:33" s="109" customFormat="1" ht="15" customHeight="1">
      <c r="B171" s="162"/>
      <c r="C171" s="44" t="s">
        <v>112</v>
      </c>
      <c r="D171" s="44"/>
      <c r="E171" s="45">
        <v>177847</v>
      </c>
      <c r="F171" s="46" t="s">
        <v>111</v>
      </c>
      <c r="G171" s="47" t="s">
        <v>160</v>
      </c>
      <c r="H171" s="47" t="s">
        <v>35</v>
      </c>
      <c r="I171" s="47"/>
      <c r="J171" s="48"/>
      <c r="K171" s="47">
        <v>23</v>
      </c>
      <c r="L171" s="48">
        <f>LOOKUP(K171,Calcul!$L$20:$M$51)</f>
        <v>0</v>
      </c>
      <c r="M171" s="47"/>
      <c r="N171" s="48"/>
      <c r="O171" s="47"/>
      <c r="P171" s="48"/>
      <c r="Q171" s="47"/>
      <c r="R171" s="48"/>
      <c r="S171" s="47"/>
      <c r="T171" s="48"/>
      <c r="U171" s="47"/>
      <c r="V171" s="48"/>
      <c r="W171" s="47"/>
      <c r="X171" s="48"/>
      <c r="Y171" s="47"/>
      <c r="Z171" s="48"/>
      <c r="AA171" s="47"/>
      <c r="AB171" s="48"/>
      <c r="AC171" s="50">
        <f t="shared" si="21"/>
        <v>0</v>
      </c>
      <c r="AD171" s="45">
        <f t="shared" si="22"/>
        <v>1</v>
      </c>
      <c r="AE171" s="51">
        <f t="shared" si="23"/>
        <v>0</v>
      </c>
      <c r="AF171" s="51">
        <f t="shared" si="31"/>
        <v>0</v>
      </c>
      <c r="AG171" s="108"/>
    </row>
    <row r="172" spans="2:33" s="109" customFormat="1" ht="15" customHeight="1">
      <c r="B172" s="162"/>
      <c r="C172" s="44" t="s">
        <v>216</v>
      </c>
      <c r="D172" s="44"/>
      <c r="E172" s="39">
        <v>319097</v>
      </c>
      <c r="F172" s="46" t="s">
        <v>37</v>
      </c>
      <c r="G172" s="47" t="s">
        <v>160</v>
      </c>
      <c r="H172" s="47" t="s">
        <v>35</v>
      </c>
      <c r="I172" s="47"/>
      <c r="J172" s="48"/>
      <c r="K172" s="47"/>
      <c r="L172" s="48"/>
      <c r="M172" s="47"/>
      <c r="N172" s="48"/>
      <c r="O172" s="47">
        <v>25</v>
      </c>
      <c r="P172" s="48">
        <f>LOOKUP(O172,Calcul!$L$20:$M$51)</f>
        <v>0</v>
      </c>
      <c r="Q172" s="47"/>
      <c r="R172" s="48"/>
      <c r="S172" s="47"/>
      <c r="T172" s="48"/>
      <c r="U172" s="47"/>
      <c r="V172" s="48"/>
      <c r="W172" s="47"/>
      <c r="X172" s="48"/>
      <c r="Y172" s="47"/>
      <c r="Z172" s="48"/>
      <c r="AA172" s="47"/>
      <c r="AB172" s="48"/>
      <c r="AC172" s="50">
        <f t="shared" si="21"/>
        <v>0</v>
      </c>
      <c r="AD172" s="45">
        <f t="shared" si="22"/>
        <v>1</v>
      </c>
      <c r="AE172" s="51">
        <f t="shared" si="23"/>
        <v>0</v>
      </c>
      <c r="AF172" s="51">
        <f>IF(ISNUMBER(AC170),AC170-AC172)</f>
        <v>0</v>
      </c>
      <c r="AG172" s="108"/>
    </row>
    <row r="173" spans="1:33" s="53" customFormat="1" ht="15" customHeight="1">
      <c r="A173" s="109"/>
      <c r="B173" s="162"/>
      <c r="C173" s="44" t="s">
        <v>217</v>
      </c>
      <c r="D173" s="44"/>
      <c r="E173" s="45">
        <v>6010</v>
      </c>
      <c r="F173" s="57" t="s">
        <v>39</v>
      </c>
      <c r="G173" s="45" t="s">
        <v>160</v>
      </c>
      <c r="H173" s="47" t="s">
        <v>35</v>
      </c>
      <c r="I173" s="47"/>
      <c r="J173" s="48"/>
      <c r="K173" s="47"/>
      <c r="L173" s="48"/>
      <c r="M173" s="47">
        <v>17</v>
      </c>
      <c r="N173" s="48">
        <f>LOOKUP(M173,Calcul!$L$20:$M$51)</f>
        <v>0</v>
      </c>
      <c r="O173" s="47"/>
      <c r="P173" s="48"/>
      <c r="Q173" s="47"/>
      <c r="R173" s="48"/>
      <c r="S173" s="58"/>
      <c r="T173" s="59">
        <f>AVERAGE(J173,L173,N173,P173,V173,X173,Z173,AB173)</f>
        <v>0</v>
      </c>
      <c r="U173" s="47"/>
      <c r="V173" s="48"/>
      <c r="W173" s="47"/>
      <c r="X173" s="48"/>
      <c r="Y173" s="47">
        <v>23</v>
      </c>
      <c r="Z173" s="48">
        <f>LOOKUP(Y173,Calcul!$L$20:$M$51)</f>
        <v>0</v>
      </c>
      <c r="AA173" s="47"/>
      <c r="AB173" s="48"/>
      <c r="AC173" s="50">
        <f t="shared" si="21"/>
        <v>0</v>
      </c>
      <c r="AD173" s="45">
        <f t="shared" si="22"/>
        <v>2</v>
      </c>
      <c r="AE173" s="51">
        <f t="shared" si="23"/>
        <v>0</v>
      </c>
      <c r="AF173" s="51">
        <f>IF(ISNUMBER(AC172),AC172-AC173)</f>
        <v>0</v>
      </c>
      <c r="AG173" s="52"/>
    </row>
    <row r="174" spans="1:34" s="161" customFormat="1" ht="15" customHeight="1">
      <c r="A174" s="168"/>
      <c r="B174" s="162"/>
      <c r="C174" s="44" t="s">
        <v>155</v>
      </c>
      <c r="D174" s="44" t="s">
        <v>50</v>
      </c>
      <c r="E174" s="45">
        <v>191238</v>
      </c>
      <c r="F174" s="57" t="s">
        <v>120</v>
      </c>
      <c r="G174" s="45" t="s">
        <v>160</v>
      </c>
      <c r="H174" s="47" t="s">
        <v>35</v>
      </c>
      <c r="I174" s="47" t="s">
        <v>218</v>
      </c>
      <c r="J174" s="48"/>
      <c r="K174" s="47"/>
      <c r="L174" s="48"/>
      <c r="M174" s="47"/>
      <c r="N174" s="48"/>
      <c r="O174" s="47">
        <v>17</v>
      </c>
      <c r="P174" s="48">
        <f>LOOKUP(O174,Calcul!$L$20:$M$51)</f>
        <v>0</v>
      </c>
      <c r="Q174" s="47"/>
      <c r="R174" s="48"/>
      <c r="S174" s="47"/>
      <c r="T174" s="48"/>
      <c r="U174" s="47"/>
      <c r="V174" s="48"/>
      <c r="W174" s="58"/>
      <c r="X174" s="59">
        <f>AVERAGE(L174,N174,P174,V174,Z174,AB174,J174,T174)</f>
        <v>0</v>
      </c>
      <c r="Y174" s="47"/>
      <c r="Z174" s="48"/>
      <c r="AA174" s="47"/>
      <c r="AB174" s="48"/>
      <c r="AC174" s="50">
        <f t="shared" si="21"/>
        <v>0</v>
      </c>
      <c r="AD174" s="45">
        <f t="shared" si="22"/>
        <v>2</v>
      </c>
      <c r="AE174" s="51">
        <f t="shared" si="23"/>
        <v>0</v>
      </c>
      <c r="AF174" s="51">
        <f>IF(ISNUMBER(AC172),AC172-AC174)</f>
        <v>0</v>
      </c>
      <c r="AG174" s="163"/>
      <c r="AH174" s="168"/>
    </row>
    <row r="175" spans="2:33" s="53" customFormat="1" ht="15" customHeight="1">
      <c r="B175" s="162"/>
      <c r="C175" s="44" t="s">
        <v>219</v>
      </c>
      <c r="D175" s="44"/>
      <c r="E175" s="45">
        <v>11569</v>
      </c>
      <c r="F175" s="46" t="s">
        <v>33</v>
      </c>
      <c r="G175" s="45" t="s">
        <v>160</v>
      </c>
      <c r="H175" s="47" t="s">
        <v>35</v>
      </c>
      <c r="I175" s="47"/>
      <c r="J175" s="48"/>
      <c r="K175" s="47"/>
      <c r="L175" s="48"/>
      <c r="M175" s="47">
        <v>20</v>
      </c>
      <c r="N175" s="48">
        <f>LOOKUP(M175,Calcul!$L$20:$M$51)</f>
        <v>0</v>
      </c>
      <c r="O175" s="47"/>
      <c r="P175" s="48"/>
      <c r="Q175" s="47"/>
      <c r="R175" s="48"/>
      <c r="S175" s="47">
        <v>21</v>
      </c>
      <c r="T175" s="48">
        <f>LOOKUP(S175,Calcul!$L$20:$M$51)</f>
        <v>0</v>
      </c>
      <c r="U175" s="47"/>
      <c r="V175" s="48"/>
      <c r="W175" s="47"/>
      <c r="X175" s="48"/>
      <c r="Y175" s="47"/>
      <c r="Z175" s="48"/>
      <c r="AA175" s="47"/>
      <c r="AB175" s="48"/>
      <c r="AC175" s="50">
        <f t="shared" si="21"/>
        <v>0</v>
      </c>
      <c r="AD175" s="45">
        <f t="shared" si="22"/>
        <v>2</v>
      </c>
      <c r="AE175" s="51">
        <f t="shared" si="23"/>
        <v>0</v>
      </c>
      <c r="AF175" s="51">
        <f aca="true" t="shared" si="32" ref="AF175:AF181">IF(ISNUMBER(AC174),AC174-AC175)</f>
        <v>0</v>
      </c>
      <c r="AG175" s="52"/>
    </row>
    <row r="176" spans="2:33" s="53" customFormat="1" ht="15" customHeight="1">
      <c r="B176" s="162"/>
      <c r="C176" s="44" t="s">
        <v>154</v>
      </c>
      <c r="D176" s="44"/>
      <c r="E176" s="45">
        <v>300924</v>
      </c>
      <c r="F176" s="57" t="s">
        <v>11</v>
      </c>
      <c r="G176" s="47" t="s">
        <v>160</v>
      </c>
      <c r="H176" s="47" t="s">
        <v>35</v>
      </c>
      <c r="I176" s="58"/>
      <c r="J176" s="59">
        <f>AVERAGE(AB176,N176,L176,P176,R176,T176,V176,X176,Z176)</f>
        <v>0</v>
      </c>
      <c r="K176" s="47"/>
      <c r="L176" s="48"/>
      <c r="M176" s="47">
        <v>16</v>
      </c>
      <c r="N176" s="48">
        <f>LOOKUP(M176,Calcul!$L$20:$M$51)</f>
        <v>0</v>
      </c>
      <c r="O176" s="47">
        <v>21</v>
      </c>
      <c r="P176" s="48">
        <f>LOOKUP(O176,Calcul!$L$20:$M$51)</f>
        <v>0</v>
      </c>
      <c r="Q176" s="47"/>
      <c r="R176" s="48"/>
      <c r="S176" s="47"/>
      <c r="T176" s="48"/>
      <c r="U176" s="47"/>
      <c r="V176" s="48"/>
      <c r="W176" s="47"/>
      <c r="X176" s="48"/>
      <c r="Y176" s="47"/>
      <c r="Z176" s="48"/>
      <c r="AA176" s="47"/>
      <c r="AB176" s="48"/>
      <c r="AC176" s="50">
        <f t="shared" si="21"/>
        <v>0</v>
      </c>
      <c r="AD176" s="45">
        <f t="shared" si="22"/>
        <v>2</v>
      </c>
      <c r="AE176" s="51">
        <f t="shared" si="23"/>
        <v>0</v>
      </c>
      <c r="AF176" s="51">
        <f t="shared" si="32"/>
        <v>0</v>
      </c>
      <c r="AG176" s="52"/>
    </row>
    <row r="177" spans="2:34" s="53" customFormat="1" ht="15" customHeight="1">
      <c r="B177" s="162"/>
      <c r="C177" s="44" t="s">
        <v>220</v>
      </c>
      <c r="D177" s="44"/>
      <c r="E177" s="39">
        <v>339210</v>
      </c>
      <c r="F177" s="46" t="s">
        <v>37</v>
      </c>
      <c r="G177" s="45" t="s">
        <v>160</v>
      </c>
      <c r="H177" s="47" t="s">
        <v>35</v>
      </c>
      <c r="I177" s="47"/>
      <c r="J177" s="48"/>
      <c r="K177" s="47"/>
      <c r="L177" s="48"/>
      <c r="M177" s="47"/>
      <c r="N177" s="48"/>
      <c r="O177" s="47">
        <v>23</v>
      </c>
      <c r="P177" s="48">
        <f>LOOKUP(O177,Calcul!$L$20:$M$51)</f>
        <v>0</v>
      </c>
      <c r="Q177" s="47"/>
      <c r="R177" s="48"/>
      <c r="S177" s="47"/>
      <c r="T177" s="48"/>
      <c r="U177" s="47"/>
      <c r="V177" s="48"/>
      <c r="W177" s="47"/>
      <c r="X177" s="48"/>
      <c r="Y177" s="47"/>
      <c r="Z177" s="48"/>
      <c r="AA177" s="47">
        <v>16</v>
      </c>
      <c r="AB177" s="48">
        <f>LOOKUP(AA177,Calcul!$L$20:$M$51)</f>
        <v>0</v>
      </c>
      <c r="AC177" s="50">
        <f t="shared" si="21"/>
        <v>0</v>
      </c>
      <c r="AD177" s="45">
        <f t="shared" si="22"/>
        <v>2</v>
      </c>
      <c r="AE177" s="51">
        <f t="shared" si="23"/>
        <v>0</v>
      </c>
      <c r="AF177" s="51">
        <f t="shared" si="32"/>
        <v>0</v>
      </c>
      <c r="AG177" s="108"/>
      <c r="AH177" s="109"/>
    </row>
    <row r="178" spans="2:34" s="109" customFormat="1" ht="15" customHeight="1">
      <c r="B178" s="162"/>
      <c r="C178" s="46" t="s">
        <v>221</v>
      </c>
      <c r="D178" s="44"/>
      <c r="E178" s="39">
        <v>206628</v>
      </c>
      <c r="F178" s="46" t="s">
        <v>59</v>
      </c>
      <c r="G178" s="45" t="s">
        <v>160</v>
      </c>
      <c r="H178" s="47" t="s">
        <v>35</v>
      </c>
      <c r="I178" s="47"/>
      <c r="J178" s="48"/>
      <c r="K178" s="47"/>
      <c r="L178" s="48"/>
      <c r="M178" s="47"/>
      <c r="N178" s="48"/>
      <c r="O178" s="47">
        <v>24</v>
      </c>
      <c r="P178" s="48">
        <f>LOOKUP(O178,Calcul!$L$20:$M$51)</f>
        <v>0</v>
      </c>
      <c r="Q178" s="47"/>
      <c r="R178" s="48"/>
      <c r="S178" s="47">
        <v>23</v>
      </c>
      <c r="T178" s="48">
        <f>LOOKUP(S178,Calcul!$L$20:$M$51)</f>
        <v>0</v>
      </c>
      <c r="U178" s="47"/>
      <c r="V178" s="48"/>
      <c r="W178" s="47"/>
      <c r="X178" s="48"/>
      <c r="Y178" s="47"/>
      <c r="Z178" s="48"/>
      <c r="AA178" s="47">
        <v>19</v>
      </c>
      <c r="AB178" s="48">
        <f>LOOKUP(AA178,Calcul!$L$20:$M$51)</f>
        <v>0</v>
      </c>
      <c r="AC178" s="50">
        <f t="shared" si="21"/>
        <v>0</v>
      </c>
      <c r="AD178" s="45">
        <f t="shared" si="22"/>
        <v>3</v>
      </c>
      <c r="AE178" s="51">
        <f t="shared" si="23"/>
        <v>0</v>
      </c>
      <c r="AF178" s="51">
        <f t="shared" si="32"/>
        <v>0</v>
      </c>
      <c r="AG178" s="108"/>
      <c r="AH178" s="53"/>
    </row>
    <row r="179" spans="2:34" s="109" customFormat="1" ht="15" customHeight="1">
      <c r="B179" s="162"/>
      <c r="C179" s="44" t="s">
        <v>222</v>
      </c>
      <c r="D179" s="44" t="s">
        <v>167</v>
      </c>
      <c r="E179" s="45">
        <v>56539</v>
      </c>
      <c r="F179" s="46" t="s">
        <v>33</v>
      </c>
      <c r="G179" s="45" t="s">
        <v>160</v>
      </c>
      <c r="H179" s="47" t="s">
        <v>35</v>
      </c>
      <c r="I179" s="47"/>
      <c r="J179" s="48"/>
      <c r="K179" s="47">
        <v>24</v>
      </c>
      <c r="L179" s="48">
        <f>LOOKUP(K179,Calcul!$L$20:$M$51)</f>
        <v>0</v>
      </c>
      <c r="M179" s="47">
        <v>19</v>
      </c>
      <c r="N179" s="48">
        <f>LOOKUP(M179,Calcul!$L$20:$M$51)</f>
        <v>0</v>
      </c>
      <c r="O179" s="47"/>
      <c r="P179" s="48"/>
      <c r="Q179" s="47"/>
      <c r="R179" s="48"/>
      <c r="S179" s="47"/>
      <c r="T179" s="48"/>
      <c r="U179" s="47"/>
      <c r="V179" s="48"/>
      <c r="W179" s="47"/>
      <c r="X179" s="48"/>
      <c r="Y179" s="47">
        <v>26</v>
      </c>
      <c r="Z179" s="48">
        <f>LOOKUP(Y179,Calcul!$L$20:$M$51)</f>
        <v>0</v>
      </c>
      <c r="AA179" s="47"/>
      <c r="AB179" s="48"/>
      <c r="AC179" s="50">
        <f t="shared" si="21"/>
        <v>0</v>
      </c>
      <c r="AD179" s="45">
        <f t="shared" si="22"/>
        <v>3</v>
      </c>
      <c r="AE179" s="51">
        <f t="shared" si="23"/>
        <v>0</v>
      </c>
      <c r="AF179" s="51">
        <f t="shared" si="32"/>
        <v>0</v>
      </c>
      <c r="AG179" s="108"/>
      <c r="AH179" s="53"/>
    </row>
    <row r="180" spans="2:34" s="109" customFormat="1" ht="15" customHeight="1">
      <c r="B180" s="162"/>
      <c r="C180" s="44" t="s">
        <v>223</v>
      </c>
      <c r="D180" s="44"/>
      <c r="E180" s="45">
        <v>45684</v>
      </c>
      <c r="F180" s="46" t="s">
        <v>33</v>
      </c>
      <c r="G180" s="45" t="s">
        <v>160</v>
      </c>
      <c r="H180" s="47" t="s">
        <v>35</v>
      </c>
      <c r="I180" s="47"/>
      <c r="J180" s="48"/>
      <c r="K180" s="47">
        <v>27</v>
      </c>
      <c r="L180" s="48">
        <f>LOOKUP(K180,Calcul!$L$20:$M$51)</f>
        <v>0</v>
      </c>
      <c r="M180" s="47"/>
      <c r="N180" s="48"/>
      <c r="O180" s="47"/>
      <c r="P180" s="48"/>
      <c r="Q180" s="47"/>
      <c r="R180" s="48"/>
      <c r="S180" s="47">
        <v>27</v>
      </c>
      <c r="T180" s="48">
        <f>LOOKUP(S180,Calcul!$L$20:$M$51)</f>
        <v>0</v>
      </c>
      <c r="U180" s="47"/>
      <c r="V180" s="48"/>
      <c r="W180" s="47"/>
      <c r="X180" s="48"/>
      <c r="Y180" s="47">
        <v>25</v>
      </c>
      <c r="Z180" s="48">
        <f>LOOKUP(Y180,Calcul!$L$20:$M$51)</f>
        <v>0</v>
      </c>
      <c r="AA180" s="47">
        <v>22</v>
      </c>
      <c r="AB180" s="48">
        <f>LOOKUP(AA180,Calcul!$L$20:$M$51)</f>
        <v>0</v>
      </c>
      <c r="AC180" s="50">
        <f t="shared" si="21"/>
        <v>0</v>
      </c>
      <c r="AD180" s="45">
        <f t="shared" si="22"/>
        <v>4</v>
      </c>
      <c r="AE180" s="51">
        <f t="shared" si="23"/>
        <v>0</v>
      </c>
      <c r="AF180" s="51">
        <f t="shared" si="32"/>
        <v>0</v>
      </c>
      <c r="AG180" s="108"/>
      <c r="AH180" s="53"/>
    </row>
    <row r="181" spans="2:34" s="109" customFormat="1" ht="15" customHeight="1">
      <c r="B181" s="162"/>
      <c r="C181" s="44" t="s">
        <v>224</v>
      </c>
      <c r="D181" s="44"/>
      <c r="E181" s="45">
        <v>201827</v>
      </c>
      <c r="F181" s="46" t="s">
        <v>59</v>
      </c>
      <c r="G181" s="47" t="s">
        <v>160</v>
      </c>
      <c r="H181" s="47" t="s">
        <v>35</v>
      </c>
      <c r="I181" s="47">
        <v>19</v>
      </c>
      <c r="J181" s="48">
        <f>LOOKUP(I181,Calcul!$L$20:$M$51)</f>
        <v>0</v>
      </c>
      <c r="K181" s="47">
        <v>20</v>
      </c>
      <c r="L181" s="48">
        <f>LOOKUP(K181,Calcul!$L$20:$M$51)</f>
        <v>0</v>
      </c>
      <c r="M181" s="47"/>
      <c r="N181" s="48"/>
      <c r="O181" s="47"/>
      <c r="P181" s="48"/>
      <c r="Q181" s="47"/>
      <c r="R181" s="48"/>
      <c r="S181" s="47">
        <v>19</v>
      </c>
      <c r="T181" s="48">
        <f>LOOKUP(S181,Calcul!$L$20:$M$51)</f>
        <v>0</v>
      </c>
      <c r="U181" s="47"/>
      <c r="V181" s="48"/>
      <c r="W181" s="47"/>
      <c r="X181" s="48"/>
      <c r="Y181" s="47">
        <v>21</v>
      </c>
      <c r="Z181" s="48">
        <f>LOOKUP(Y181,Calcul!$L$20:$M$51)</f>
        <v>0</v>
      </c>
      <c r="AA181" s="47">
        <v>21</v>
      </c>
      <c r="AB181" s="48">
        <f>LOOKUP(AA181,Calcul!$L$20:$M$51)</f>
        <v>0</v>
      </c>
      <c r="AC181" s="50">
        <f t="shared" si="21"/>
        <v>0</v>
      </c>
      <c r="AD181" s="45">
        <f t="shared" si="22"/>
        <v>5</v>
      </c>
      <c r="AE181" s="51">
        <f t="shared" si="23"/>
        <v>0</v>
      </c>
      <c r="AF181" s="51">
        <f t="shared" si="32"/>
        <v>0</v>
      </c>
      <c r="AG181" s="108"/>
      <c r="AH181" s="53"/>
    </row>
    <row r="182" spans="2:34" s="109" customFormat="1" ht="15" customHeight="1">
      <c r="B182" s="162"/>
      <c r="C182" s="44" t="s">
        <v>225</v>
      </c>
      <c r="D182" s="44" t="s">
        <v>50</v>
      </c>
      <c r="E182" s="45">
        <v>21847</v>
      </c>
      <c r="F182" s="46" t="s">
        <v>33</v>
      </c>
      <c r="G182" s="47" t="s">
        <v>160</v>
      </c>
      <c r="H182" s="47" t="s">
        <v>35</v>
      </c>
      <c r="I182" s="47"/>
      <c r="J182" s="48"/>
      <c r="K182" s="47">
        <v>22</v>
      </c>
      <c r="L182" s="48">
        <f>LOOKUP(K182,Calcul!$L$20:$M$51)</f>
        <v>0</v>
      </c>
      <c r="M182" s="47">
        <v>21</v>
      </c>
      <c r="N182" s="48">
        <f>LOOKUP(M182,Calcul!$L$20:$M$51)</f>
        <v>0</v>
      </c>
      <c r="O182" s="47"/>
      <c r="P182" s="48"/>
      <c r="Q182" s="47"/>
      <c r="R182" s="48"/>
      <c r="S182" s="47">
        <v>24</v>
      </c>
      <c r="T182" s="48">
        <f>LOOKUP(S182,Calcul!$L$20:$M$51)</f>
        <v>0</v>
      </c>
      <c r="U182" s="47"/>
      <c r="V182" s="48"/>
      <c r="W182" s="47">
        <v>16</v>
      </c>
      <c r="X182" s="48">
        <f>LOOKUP(W182,Calcul!$L$20:$M$51)</f>
        <v>0</v>
      </c>
      <c r="Y182" s="47">
        <v>28</v>
      </c>
      <c r="Z182" s="48">
        <f>LOOKUP(Y182,Calcul!$L$20:$M$51)</f>
        <v>0</v>
      </c>
      <c r="AA182" s="47">
        <v>18</v>
      </c>
      <c r="AB182" s="48">
        <f>LOOKUP(AA182,Calcul!$L$20:$M$51)</f>
        <v>0</v>
      </c>
      <c r="AC182" s="50">
        <f t="shared" si="21"/>
        <v>0</v>
      </c>
      <c r="AD182" s="45">
        <f t="shared" si="22"/>
        <v>6</v>
      </c>
      <c r="AE182" s="51">
        <f t="shared" si="23"/>
        <v>0</v>
      </c>
      <c r="AF182" s="51">
        <f>IF(ISNUMBER(AC180),AC180-AC182)</f>
        <v>0</v>
      </c>
      <c r="AG182" s="108"/>
      <c r="AH182" s="53"/>
    </row>
    <row r="183" spans="2:34" s="109" customFormat="1" ht="15" customHeight="1">
      <c r="B183" s="116"/>
      <c r="C183" s="87" t="s">
        <v>116</v>
      </c>
      <c r="D183" s="87"/>
      <c r="E183" s="92">
        <v>48635</v>
      </c>
      <c r="F183" s="86" t="s">
        <v>117</v>
      </c>
      <c r="G183" s="92" t="s">
        <v>64</v>
      </c>
      <c r="H183" s="89" t="s">
        <v>35</v>
      </c>
      <c r="I183" s="89">
        <v>5</v>
      </c>
      <c r="J183" s="90">
        <f>LOOKUP(I183,Calcul!$L$20:$M$51)</f>
        <v>11</v>
      </c>
      <c r="K183" s="89"/>
      <c r="L183" s="90"/>
      <c r="M183" s="89"/>
      <c r="N183" s="90"/>
      <c r="O183" s="89"/>
      <c r="P183" s="90"/>
      <c r="Q183" s="89"/>
      <c r="R183" s="90"/>
      <c r="S183" s="89"/>
      <c r="T183" s="90"/>
      <c r="U183" s="89"/>
      <c r="V183" s="90"/>
      <c r="W183" s="89"/>
      <c r="X183" s="90"/>
      <c r="Y183" s="89"/>
      <c r="Z183" s="90"/>
      <c r="AA183" s="89"/>
      <c r="AB183" s="90"/>
      <c r="AC183" s="91">
        <f t="shared" si="21"/>
        <v>11</v>
      </c>
      <c r="AD183" s="92">
        <f t="shared" si="22"/>
        <v>1</v>
      </c>
      <c r="AE183" s="93">
        <f t="shared" si="23"/>
        <v>11</v>
      </c>
      <c r="AF183" s="93"/>
      <c r="AG183" s="108"/>
      <c r="AH183" s="53"/>
    </row>
    <row r="184" spans="2:34" s="109" customFormat="1" ht="15" customHeight="1">
      <c r="B184" s="116"/>
      <c r="C184" s="86" t="s">
        <v>135</v>
      </c>
      <c r="D184" s="87" t="s">
        <v>50</v>
      </c>
      <c r="E184" s="92">
        <v>16815</v>
      </c>
      <c r="F184" s="86" t="s">
        <v>54</v>
      </c>
      <c r="G184" s="92" t="s">
        <v>64</v>
      </c>
      <c r="H184" s="89" t="s">
        <v>35</v>
      </c>
      <c r="I184" s="89"/>
      <c r="J184" s="90"/>
      <c r="K184" s="89"/>
      <c r="L184" s="90"/>
      <c r="M184" s="89"/>
      <c r="N184" s="90"/>
      <c r="O184" s="89"/>
      <c r="P184" s="90"/>
      <c r="Q184" s="89"/>
      <c r="R184" s="90"/>
      <c r="S184" s="89"/>
      <c r="T184" s="90"/>
      <c r="U184" s="89"/>
      <c r="V184" s="90"/>
      <c r="W184" s="89"/>
      <c r="X184" s="90"/>
      <c r="Y184" s="89"/>
      <c r="Z184" s="90"/>
      <c r="AA184" s="89">
        <v>6</v>
      </c>
      <c r="AB184" s="90">
        <f>LOOKUP(AA184,Calcul!$L$20:$M$51)</f>
        <v>10</v>
      </c>
      <c r="AC184" s="91">
        <f t="shared" si="21"/>
        <v>10</v>
      </c>
      <c r="AD184" s="92">
        <f t="shared" si="22"/>
        <v>1</v>
      </c>
      <c r="AE184" s="93">
        <f t="shared" si="23"/>
        <v>10</v>
      </c>
      <c r="AF184" s="93"/>
      <c r="AG184" s="108"/>
      <c r="AH184" s="53"/>
    </row>
    <row r="185" spans="2:34" s="161" customFormat="1" ht="15" customHeight="1">
      <c r="B185" s="162"/>
      <c r="C185" s="87" t="s">
        <v>126</v>
      </c>
      <c r="D185" s="87" t="s">
        <v>50</v>
      </c>
      <c r="E185" s="92">
        <v>301464</v>
      </c>
      <c r="F185" s="86" t="s">
        <v>54</v>
      </c>
      <c r="G185" s="92" t="s">
        <v>64</v>
      </c>
      <c r="H185" s="115" t="s">
        <v>52</v>
      </c>
      <c r="I185" s="89">
        <v>7</v>
      </c>
      <c r="J185" s="90">
        <f>LOOKUP(I185,Calcul!$L$20:$M$51)</f>
        <v>9</v>
      </c>
      <c r="K185" s="89"/>
      <c r="L185" s="90"/>
      <c r="M185" s="89"/>
      <c r="N185" s="90"/>
      <c r="O185" s="89"/>
      <c r="P185" s="90"/>
      <c r="Q185" s="89"/>
      <c r="R185" s="90"/>
      <c r="S185" s="89"/>
      <c r="T185" s="90"/>
      <c r="U185" s="89"/>
      <c r="V185" s="90"/>
      <c r="W185" s="89"/>
      <c r="X185" s="90"/>
      <c r="Y185" s="89"/>
      <c r="Z185" s="90"/>
      <c r="AA185" s="89"/>
      <c r="AB185" s="90"/>
      <c r="AC185" s="91">
        <f t="shared" si="21"/>
        <v>9</v>
      </c>
      <c r="AD185" s="92">
        <f t="shared" si="22"/>
        <v>1</v>
      </c>
      <c r="AE185" s="93">
        <f t="shared" si="23"/>
        <v>9</v>
      </c>
      <c r="AF185" s="93"/>
      <c r="AG185" s="163"/>
      <c r="AH185" s="97"/>
    </row>
    <row r="186" spans="2:34" s="161" customFormat="1" ht="15" customHeight="1">
      <c r="B186" s="162"/>
      <c r="C186" s="87" t="s">
        <v>124</v>
      </c>
      <c r="D186" s="87" t="s">
        <v>50</v>
      </c>
      <c r="E186" s="92">
        <v>23858</v>
      </c>
      <c r="F186" s="86" t="s">
        <v>33</v>
      </c>
      <c r="G186" s="89" t="s">
        <v>64</v>
      </c>
      <c r="H186" s="89" t="s">
        <v>35</v>
      </c>
      <c r="I186" s="89"/>
      <c r="J186" s="90"/>
      <c r="K186" s="89"/>
      <c r="L186" s="90"/>
      <c r="M186" s="89"/>
      <c r="N186" s="90"/>
      <c r="O186" s="89"/>
      <c r="P186" s="90"/>
      <c r="Q186" s="89"/>
      <c r="R186" s="90"/>
      <c r="S186" s="89"/>
      <c r="T186" s="90"/>
      <c r="U186" s="89"/>
      <c r="V186" s="90"/>
      <c r="W186" s="89"/>
      <c r="X186" s="90"/>
      <c r="Y186" s="89">
        <v>11</v>
      </c>
      <c r="Z186" s="48">
        <f>LOOKUP(Y186,Calcul!$L$20:$M$51)</f>
        <v>5</v>
      </c>
      <c r="AA186" s="89"/>
      <c r="AB186" s="90"/>
      <c r="AC186" s="91">
        <f t="shared" si="21"/>
        <v>5</v>
      </c>
      <c r="AD186" s="92">
        <f t="shared" si="22"/>
        <v>1</v>
      </c>
      <c r="AE186" s="93">
        <f t="shared" si="23"/>
        <v>5</v>
      </c>
      <c r="AF186" s="93"/>
      <c r="AG186" s="163"/>
      <c r="AH186" s="97"/>
    </row>
    <row r="187" spans="1:34" s="138" customFormat="1" ht="15" customHeight="1">
      <c r="A187" s="141"/>
      <c r="B187" s="139"/>
      <c r="C187" s="169" t="s">
        <v>226</v>
      </c>
      <c r="D187" s="170"/>
      <c r="E187" s="133">
        <v>2956</v>
      </c>
      <c r="F187" s="171" t="s">
        <v>11</v>
      </c>
      <c r="G187" s="172" t="s">
        <v>64</v>
      </c>
      <c r="H187" s="92" t="s">
        <v>35</v>
      </c>
      <c r="I187" s="173"/>
      <c r="J187" s="174"/>
      <c r="K187" s="89"/>
      <c r="L187" s="90"/>
      <c r="M187" s="89">
        <v>18</v>
      </c>
      <c r="N187" s="90">
        <f>LOOKUP(M187,Calcul!$L$20:$M$51)</f>
        <v>0</v>
      </c>
      <c r="O187" s="89"/>
      <c r="P187" s="90"/>
      <c r="Q187" s="89"/>
      <c r="R187" s="90"/>
      <c r="S187" s="89"/>
      <c r="T187" s="90"/>
      <c r="U187" s="89">
        <v>15</v>
      </c>
      <c r="V187" s="90">
        <f>LOOKUP(U187,Calcul!$L$20:$M$51)</f>
        <v>1</v>
      </c>
      <c r="W187" s="89"/>
      <c r="X187" s="90"/>
      <c r="Y187" s="89">
        <v>27</v>
      </c>
      <c r="Z187" s="90">
        <f>LOOKUP(Y187,Calcul!$L$20:$M$51)</f>
        <v>0</v>
      </c>
      <c r="AA187" s="89"/>
      <c r="AB187" s="90"/>
      <c r="AC187" s="91">
        <f t="shared" si="21"/>
        <v>1</v>
      </c>
      <c r="AD187" s="92">
        <f t="shared" si="22"/>
        <v>3</v>
      </c>
      <c r="AE187" s="93">
        <f t="shared" si="23"/>
        <v>0.3333333333333333</v>
      </c>
      <c r="AF187" s="93"/>
      <c r="AG187" s="142"/>
      <c r="AH187" s="141"/>
    </row>
    <row r="188" spans="1:34" s="138" customFormat="1" ht="15" customHeight="1">
      <c r="A188" s="141"/>
      <c r="B188" s="139"/>
      <c r="C188" s="87" t="s">
        <v>227</v>
      </c>
      <c r="D188" s="87"/>
      <c r="E188" s="133">
        <v>338075</v>
      </c>
      <c r="F188" s="86" t="s">
        <v>59</v>
      </c>
      <c r="G188" s="89" t="s">
        <v>64</v>
      </c>
      <c r="H188" s="115" t="s">
        <v>228</v>
      </c>
      <c r="I188" s="89"/>
      <c r="J188" s="90"/>
      <c r="K188" s="89"/>
      <c r="L188" s="90"/>
      <c r="M188" s="89"/>
      <c r="N188" s="90"/>
      <c r="O188" s="89"/>
      <c r="P188" s="90"/>
      <c r="Q188" s="89"/>
      <c r="R188" s="90"/>
      <c r="S188" s="89"/>
      <c r="T188" s="90"/>
      <c r="U188" s="89"/>
      <c r="V188" s="90"/>
      <c r="W188" s="89"/>
      <c r="X188" s="90"/>
      <c r="Y188" s="89"/>
      <c r="Z188" s="90"/>
      <c r="AA188" s="89">
        <v>22</v>
      </c>
      <c r="AB188" s="90">
        <f>LOOKUP(AA188,Calcul!$L$20:$M$51)</f>
        <v>0</v>
      </c>
      <c r="AC188" s="91">
        <f t="shared" si="21"/>
        <v>0</v>
      </c>
      <c r="AD188" s="92">
        <f t="shared" si="22"/>
        <v>1</v>
      </c>
      <c r="AE188" s="93">
        <f t="shared" si="23"/>
        <v>0</v>
      </c>
      <c r="AF188" s="93"/>
      <c r="AG188" s="142"/>
      <c r="AH188" s="141"/>
    </row>
    <row r="189" spans="2:34" s="141" customFormat="1" ht="15" customHeight="1">
      <c r="B189" s="139"/>
      <c r="C189" s="87" t="s">
        <v>229</v>
      </c>
      <c r="D189" s="87" t="s">
        <v>167</v>
      </c>
      <c r="E189" s="92">
        <v>25236</v>
      </c>
      <c r="F189" s="86" t="s">
        <v>33</v>
      </c>
      <c r="G189" s="89" t="s">
        <v>64</v>
      </c>
      <c r="H189" s="89" t="s">
        <v>35</v>
      </c>
      <c r="I189" s="89"/>
      <c r="J189" s="90"/>
      <c r="K189" s="89"/>
      <c r="L189" s="90"/>
      <c r="M189" s="89"/>
      <c r="N189" s="90"/>
      <c r="O189" s="89"/>
      <c r="P189" s="90"/>
      <c r="Q189" s="89"/>
      <c r="R189" s="90"/>
      <c r="S189" s="89">
        <v>26</v>
      </c>
      <c r="T189" s="90">
        <f>LOOKUP(S189,Calcul!$L$20:$M$51)</f>
        <v>0</v>
      </c>
      <c r="U189" s="89"/>
      <c r="V189" s="90"/>
      <c r="W189" s="89">
        <v>17</v>
      </c>
      <c r="X189" s="90">
        <f>LOOKUP(W189,Calcul!$L$20:$M$51)</f>
        <v>0</v>
      </c>
      <c r="Y189" s="89">
        <v>29</v>
      </c>
      <c r="Z189" s="90">
        <f>LOOKUP(Y189,Calcul!$L$20:$M$51)</f>
        <v>0</v>
      </c>
      <c r="AA189" s="89"/>
      <c r="AB189" s="90"/>
      <c r="AC189" s="91">
        <f t="shared" si="21"/>
        <v>0</v>
      </c>
      <c r="AD189" s="92">
        <f t="shared" si="22"/>
        <v>3</v>
      </c>
      <c r="AE189" s="93">
        <f t="shared" si="23"/>
        <v>0</v>
      </c>
      <c r="AF189" s="93"/>
      <c r="AG189" s="142"/>
      <c r="AH189" s="138"/>
    </row>
    <row r="190" spans="6:27" ht="15.75">
      <c r="F190" s="66" t="s">
        <v>230</v>
      </c>
      <c r="I190" s="68">
        <f>COUNTA(I114:I189)</f>
        <v>21</v>
      </c>
      <c r="K190" s="68">
        <f>COUNTA(K114:K189)</f>
        <v>28</v>
      </c>
      <c r="M190" s="68">
        <f>COUNTA(M114:M189)</f>
        <v>24</v>
      </c>
      <c r="O190" s="68">
        <f>COUNTA(O114:O189)</f>
        <v>25</v>
      </c>
      <c r="Q190" s="68">
        <f>COUNTA(Q114:Q189)</f>
        <v>0</v>
      </c>
      <c r="S190" s="68">
        <f>COUNTA(S114:S189)</f>
        <v>27</v>
      </c>
      <c r="U190" s="68">
        <f>COUNTA(U114:U189)</f>
        <v>15</v>
      </c>
      <c r="W190" s="68">
        <f>COUNTA(W114:W189)</f>
        <v>18</v>
      </c>
      <c r="Y190" s="68">
        <f>COUNTA(Y114:Y189)</f>
        <v>29</v>
      </c>
      <c r="AA190" s="68">
        <f>COUNTA(AA114:AA189)</f>
        <v>24</v>
      </c>
    </row>
    <row r="191" spans="6:27" ht="15.75">
      <c r="F191" s="66"/>
      <c r="I191" s="68"/>
      <c r="K191" s="68"/>
      <c r="M191" s="68"/>
      <c r="O191" s="68"/>
      <c r="Q191" s="68"/>
      <c r="S191" s="68"/>
      <c r="U191" s="68"/>
      <c r="W191" s="68"/>
      <c r="Y191" s="68"/>
      <c r="AA191" s="68"/>
    </row>
    <row r="192" spans="2:33" s="13" customFormat="1" ht="24">
      <c r="B192" s="14"/>
      <c r="C192" s="175" t="s">
        <v>231</v>
      </c>
      <c r="D192" s="176"/>
      <c r="E192" s="177"/>
      <c r="F192" s="176"/>
      <c r="G192" s="176"/>
      <c r="H192" s="178"/>
      <c r="I192" s="179" t="s">
        <v>1</v>
      </c>
      <c r="J192" s="179"/>
      <c r="K192" s="179" t="s">
        <v>2</v>
      </c>
      <c r="L192" s="179"/>
      <c r="M192" s="179" t="s">
        <v>3</v>
      </c>
      <c r="N192" s="179"/>
      <c r="O192" s="179" t="s">
        <v>4</v>
      </c>
      <c r="P192" s="179"/>
      <c r="Q192" s="179" t="s">
        <v>5</v>
      </c>
      <c r="R192" s="179"/>
      <c r="S192" s="179" t="s">
        <v>6</v>
      </c>
      <c r="T192" s="179"/>
      <c r="U192" s="179" t="s">
        <v>7</v>
      </c>
      <c r="V192" s="179"/>
      <c r="W192" s="179" t="s">
        <v>8</v>
      </c>
      <c r="X192" s="179"/>
      <c r="Y192" s="179" t="s">
        <v>9</v>
      </c>
      <c r="Z192" s="179"/>
      <c r="AA192" s="179" t="s">
        <v>10</v>
      </c>
      <c r="AB192" s="179"/>
      <c r="AC192" s="180"/>
      <c r="AD192" s="180"/>
      <c r="AE192" s="181"/>
      <c r="AF192" s="176"/>
      <c r="AG192" s="22"/>
    </row>
    <row r="193" spans="2:33" s="23" customFormat="1" ht="12.75" customHeight="1">
      <c r="B193" s="24"/>
      <c r="C193" s="182"/>
      <c r="D193" s="182"/>
      <c r="E193" s="183"/>
      <c r="F193" s="182"/>
      <c r="G193" s="184"/>
      <c r="H193" s="185"/>
      <c r="I193" s="186" t="s">
        <v>11</v>
      </c>
      <c r="J193" s="186"/>
      <c r="K193" s="186" t="s">
        <v>12</v>
      </c>
      <c r="L193" s="186"/>
      <c r="M193" s="186" t="s">
        <v>13</v>
      </c>
      <c r="N193" s="186"/>
      <c r="O193" s="186" t="s">
        <v>14</v>
      </c>
      <c r="P193" s="186"/>
      <c r="Q193" s="186" t="s">
        <v>15</v>
      </c>
      <c r="R193" s="186"/>
      <c r="S193" s="186" t="s">
        <v>16</v>
      </c>
      <c r="T193" s="186"/>
      <c r="U193" s="186" t="s">
        <v>17</v>
      </c>
      <c r="V193" s="186"/>
      <c r="W193" s="186" t="s">
        <v>18</v>
      </c>
      <c r="X193" s="186"/>
      <c r="Y193" s="186" t="s">
        <v>19</v>
      </c>
      <c r="Z193" s="186"/>
      <c r="AA193" s="186" t="s">
        <v>12</v>
      </c>
      <c r="AB193" s="186"/>
      <c r="AC193" s="187"/>
      <c r="AD193" s="187"/>
      <c r="AE193" s="188"/>
      <c r="AF193" s="187"/>
      <c r="AG193" s="32"/>
    </row>
    <row r="194" spans="3:32" ht="16.5">
      <c r="C194" s="33" t="s">
        <v>20</v>
      </c>
      <c r="D194" s="33" t="s">
        <v>21</v>
      </c>
      <c r="E194" s="34" t="s">
        <v>22</v>
      </c>
      <c r="F194" s="35" t="s">
        <v>23</v>
      </c>
      <c r="G194" s="36" t="s">
        <v>24</v>
      </c>
      <c r="H194" s="37" t="s">
        <v>25</v>
      </c>
      <c r="I194" s="38" t="s">
        <v>26</v>
      </c>
      <c r="J194" s="34" t="s">
        <v>27</v>
      </c>
      <c r="K194" s="38" t="s">
        <v>26</v>
      </c>
      <c r="L194" s="34" t="s">
        <v>27</v>
      </c>
      <c r="M194" s="38" t="s">
        <v>26</v>
      </c>
      <c r="N194" s="34" t="s">
        <v>27</v>
      </c>
      <c r="O194" s="39" t="s">
        <v>26</v>
      </c>
      <c r="P194" s="34" t="s">
        <v>27</v>
      </c>
      <c r="Q194" s="38" t="s">
        <v>26</v>
      </c>
      <c r="R194" s="34" t="s">
        <v>27</v>
      </c>
      <c r="S194" s="39" t="s">
        <v>26</v>
      </c>
      <c r="T194" s="34" t="s">
        <v>27</v>
      </c>
      <c r="U194" s="39" t="s">
        <v>26</v>
      </c>
      <c r="V194" s="34" t="s">
        <v>27</v>
      </c>
      <c r="W194" s="39" t="s">
        <v>26</v>
      </c>
      <c r="X194" s="34" t="s">
        <v>27</v>
      </c>
      <c r="Y194" s="38" t="s">
        <v>26</v>
      </c>
      <c r="Z194" s="34" t="s">
        <v>27</v>
      </c>
      <c r="AA194" s="38" t="s">
        <v>26</v>
      </c>
      <c r="AB194" s="34" t="s">
        <v>27</v>
      </c>
      <c r="AC194" s="40" t="s">
        <v>28</v>
      </c>
      <c r="AD194" s="40" t="s">
        <v>29</v>
      </c>
      <c r="AE194" s="41" t="s">
        <v>30</v>
      </c>
      <c r="AF194" s="41" t="s">
        <v>31</v>
      </c>
    </row>
    <row r="195" spans="1:34" s="53" customFormat="1" ht="15" customHeight="1">
      <c r="A195" s="189"/>
      <c r="B195" s="43"/>
      <c r="C195" s="44" t="s">
        <v>232</v>
      </c>
      <c r="D195" s="44"/>
      <c r="E195" s="190">
        <v>331796</v>
      </c>
      <c r="F195" s="57" t="s">
        <v>177</v>
      </c>
      <c r="G195" s="38" t="s">
        <v>233</v>
      </c>
      <c r="H195" s="167" t="s">
        <v>109</v>
      </c>
      <c r="I195" s="47"/>
      <c r="J195" s="48"/>
      <c r="K195" s="47"/>
      <c r="L195" s="48"/>
      <c r="M195" s="47"/>
      <c r="N195" s="48"/>
      <c r="O195" s="47">
        <v>1</v>
      </c>
      <c r="P195" s="48">
        <f>LOOKUP(O195,Calcul!$L$20:$M$51)</f>
        <v>20</v>
      </c>
      <c r="Q195" s="47"/>
      <c r="R195" s="48"/>
      <c r="S195" s="58"/>
      <c r="T195" s="59">
        <f>AVERAGE(J195,L195,N195,P195,V195,X195,Z195,AB195)</f>
        <v>18</v>
      </c>
      <c r="U195" s="47">
        <v>1</v>
      </c>
      <c r="V195" s="48">
        <f>LOOKUP(U195,Calcul!$L$20:$M$51)</f>
        <v>20</v>
      </c>
      <c r="W195" s="47"/>
      <c r="X195" s="48"/>
      <c r="Y195" s="47">
        <v>2</v>
      </c>
      <c r="Z195" s="48">
        <f>LOOKUP(Y195,Calcul!$L$20:$M$51)</f>
        <v>17</v>
      </c>
      <c r="AA195" s="47">
        <v>3</v>
      </c>
      <c r="AB195" s="48">
        <f>LOOKUP(AA195,Calcul!$L$20:$M$51)</f>
        <v>15</v>
      </c>
      <c r="AC195" s="50">
        <f aca="true" t="shared" si="33" ref="AC195:AC215">SUM(J195,L195,N195,P195,R195,T195,V195,X195,Z195,AB195)</f>
        <v>90</v>
      </c>
      <c r="AD195" s="45">
        <f aca="true" t="shared" si="34" ref="AD195:AD215">COUNTA(I195,K195,M195,S195,O195,Q195,U195,W195,Y195,AA195)</f>
        <v>4</v>
      </c>
      <c r="AE195" s="51">
        <f aca="true" t="shared" si="35" ref="AE195:AE215">AC195/AD195</f>
        <v>22.5</v>
      </c>
      <c r="AF195" s="51"/>
      <c r="AG195" s="108"/>
      <c r="AH195" s="109"/>
    </row>
    <row r="196" spans="2:33" s="53" customFormat="1" ht="15" customHeight="1">
      <c r="B196" s="43"/>
      <c r="C196" s="44" t="s">
        <v>234</v>
      </c>
      <c r="D196" s="44"/>
      <c r="E196" s="45">
        <v>339951</v>
      </c>
      <c r="F196" s="46" t="s">
        <v>33</v>
      </c>
      <c r="G196" s="45" t="s">
        <v>233</v>
      </c>
      <c r="H196" s="99" t="s">
        <v>228</v>
      </c>
      <c r="I196" s="47"/>
      <c r="J196" s="48"/>
      <c r="K196" s="47"/>
      <c r="L196" s="48"/>
      <c r="M196" s="47"/>
      <c r="N196" s="48"/>
      <c r="O196" s="47"/>
      <c r="P196" s="48"/>
      <c r="Q196" s="47"/>
      <c r="R196" s="48"/>
      <c r="S196" s="47">
        <v>1</v>
      </c>
      <c r="T196" s="48">
        <f>LOOKUP(S196,Calcul!$L$20:$M$51)</f>
        <v>20</v>
      </c>
      <c r="U196" s="47">
        <v>2</v>
      </c>
      <c r="V196" s="48">
        <f>LOOKUP(U196,Calcul!$L$20:$M$51)</f>
        <v>17</v>
      </c>
      <c r="W196" s="47"/>
      <c r="X196" s="48"/>
      <c r="Y196" s="47">
        <v>1</v>
      </c>
      <c r="Z196" s="48">
        <f>LOOKUP(Y196,Calcul!$L$20:$M$51)</f>
        <v>20</v>
      </c>
      <c r="AA196" s="47">
        <v>1</v>
      </c>
      <c r="AB196" s="48">
        <f>LOOKUP(AA196,Calcul!$L$20:$M$51)</f>
        <v>20</v>
      </c>
      <c r="AC196" s="50">
        <f t="shared" si="33"/>
        <v>77</v>
      </c>
      <c r="AD196" s="45">
        <f t="shared" si="34"/>
        <v>4</v>
      </c>
      <c r="AE196" s="51">
        <f t="shared" si="35"/>
        <v>19.25</v>
      </c>
      <c r="AF196" s="51">
        <f aca="true" t="shared" si="36" ref="AF196:AF206">IF(ISNUMBER(AC195),AC195-AC196)</f>
        <v>13</v>
      </c>
      <c r="AG196" s="52"/>
    </row>
    <row r="197" spans="2:33" s="53" customFormat="1" ht="15" customHeight="1">
      <c r="B197" s="43"/>
      <c r="C197" s="44" t="s">
        <v>235</v>
      </c>
      <c r="D197" s="44"/>
      <c r="E197" s="45">
        <v>316241</v>
      </c>
      <c r="F197" s="46" t="s">
        <v>59</v>
      </c>
      <c r="G197" s="38" t="s">
        <v>233</v>
      </c>
      <c r="H197" s="45" t="s">
        <v>35</v>
      </c>
      <c r="I197" s="47">
        <v>2</v>
      </c>
      <c r="J197" s="48">
        <f>LOOKUP(I197,Calcul!$L$20:$M$51)</f>
        <v>17</v>
      </c>
      <c r="K197" s="47"/>
      <c r="L197" s="48"/>
      <c r="M197" s="47"/>
      <c r="N197" s="48"/>
      <c r="O197" s="47">
        <v>3</v>
      </c>
      <c r="P197" s="48">
        <f>LOOKUP(O197,Calcul!$L$20:$M$51)</f>
        <v>15</v>
      </c>
      <c r="Q197" s="47"/>
      <c r="R197" s="48"/>
      <c r="S197" s="47">
        <v>9</v>
      </c>
      <c r="T197" s="48">
        <f>LOOKUP(S197,Calcul!$L$20:$M$51)</f>
        <v>7</v>
      </c>
      <c r="U197" s="47">
        <v>6</v>
      </c>
      <c r="V197" s="48">
        <f>LOOKUP(U197,Calcul!$L$20:$M$51)</f>
        <v>10</v>
      </c>
      <c r="W197" s="47"/>
      <c r="X197" s="48"/>
      <c r="Y197" s="47">
        <v>3</v>
      </c>
      <c r="Z197" s="48">
        <f>LOOKUP(Y197,Calcul!$L$20:$M$51)</f>
        <v>15</v>
      </c>
      <c r="AA197" s="47">
        <v>4</v>
      </c>
      <c r="AB197" s="48">
        <f>LOOKUP(AA197,Calcul!$L$20:$M$51)</f>
        <v>13</v>
      </c>
      <c r="AC197" s="50">
        <f t="shared" si="33"/>
        <v>77</v>
      </c>
      <c r="AD197" s="45">
        <f t="shared" si="34"/>
        <v>6</v>
      </c>
      <c r="AE197" s="51">
        <f t="shared" si="35"/>
        <v>12.833333333333334</v>
      </c>
      <c r="AF197" s="51">
        <f t="shared" si="36"/>
        <v>0</v>
      </c>
      <c r="AG197" s="52"/>
    </row>
    <row r="198" spans="2:33" s="53" customFormat="1" ht="15" customHeight="1">
      <c r="B198" s="43"/>
      <c r="C198" s="44" t="s">
        <v>227</v>
      </c>
      <c r="D198" s="44"/>
      <c r="E198" s="39">
        <v>338075</v>
      </c>
      <c r="F198" s="46" t="s">
        <v>59</v>
      </c>
      <c r="G198" s="38" t="s">
        <v>233</v>
      </c>
      <c r="H198" s="83" t="s">
        <v>228</v>
      </c>
      <c r="I198" s="47"/>
      <c r="J198" s="48"/>
      <c r="K198" s="47"/>
      <c r="L198" s="84">
        <v>11</v>
      </c>
      <c r="M198" s="47"/>
      <c r="N198" s="84">
        <v>11</v>
      </c>
      <c r="O198" s="47">
        <v>4</v>
      </c>
      <c r="P198" s="48">
        <f>LOOKUP(O198,Calcul!$L$20:$M$51)</f>
        <v>13</v>
      </c>
      <c r="Q198" s="47"/>
      <c r="R198" s="48"/>
      <c r="S198" s="47">
        <v>8</v>
      </c>
      <c r="T198" s="48">
        <f>LOOKUP(S198,Calcul!$L$20:$M$51)</f>
        <v>8</v>
      </c>
      <c r="U198" s="47">
        <v>7</v>
      </c>
      <c r="V198" s="48">
        <f>LOOKUP(U198,Calcul!$L$20:$M$51)</f>
        <v>9</v>
      </c>
      <c r="W198" s="47">
        <v>2</v>
      </c>
      <c r="X198" s="48">
        <f>LOOKUP(W198,Calcul!$L$20:$M$51)</f>
        <v>17</v>
      </c>
      <c r="Y198" s="47">
        <v>8</v>
      </c>
      <c r="Z198" s="48">
        <f>LOOKUP(Y198,Calcul!$L$20:$M$51)</f>
        <v>8</v>
      </c>
      <c r="AA198" s="47"/>
      <c r="AB198" s="48"/>
      <c r="AC198" s="50">
        <f t="shared" si="33"/>
        <v>77</v>
      </c>
      <c r="AD198" s="45">
        <f t="shared" si="34"/>
        <v>5</v>
      </c>
      <c r="AE198" s="51">
        <f t="shared" si="35"/>
        <v>15.4</v>
      </c>
      <c r="AF198" s="51">
        <f t="shared" si="36"/>
        <v>0</v>
      </c>
      <c r="AG198" s="52"/>
    </row>
    <row r="199" spans="1:34" s="53" customFormat="1" ht="15" customHeight="1">
      <c r="A199" s="109"/>
      <c r="B199" s="43"/>
      <c r="C199" s="44" t="s">
        <v>236</v>
      </c>
      <c r="D199" s="44"/>
      <c r="E199" s="45">
        <v>283628</v>
      </c>
      <c r="F199" s="57" t="s">
        <v>11</v>
      </c>
      <c r="G199" s="45" t="s">
        <v>233</v>
      </c>
      <c r="H199" s="47" t="s">
        <v>35</v>
      </c>
      <c r="I199" s="58"/>
      <c r="J199" s="59">
        <f>AVERAGE(AB199,N199,L199,P199,R199,T199,V199,X199,Z199)</f>
        <v>11.2</v>
      </c>
      <c r="K199" s="47"/>
      <c r="L199" s="48"/>
      <c r="M199" s="47"/>
      <c r="N199" s="48"/>
      <c r="O199" s="47"/>
      <c r="P199" s="48"/>
      <c r="Q199" s="47"/>
      <c r="R199" s="48"/>
      <c r="S199" s="47">
        <v>6</v>
      </c>
      <c r="T199" s="48">
        <f>LOOKUP(S199,Calcul!$L$20:$M$51)</f>
        <v>10</v>
      </c>
      <c r="U199" s="47">
        <v>3</v>
      </c>
      <c r="V199" s="48">
        <f>LOOKUP(U199,Calcul!$L$20:$M$51)</f>
        <v>15</v>
      </c>
      <c r="W199" s="47">
        <v>5</v>
      </c>
      <c r="X199" s="48">
        <f>LOOKUP(W199,Calcul!$L$20:$M$51)</f>
        <v>11</v>
      </c>
      <c r="Y199" s="47">
        <v>7</v>
      </c>
      <c r="Z199" s="48">
        <f>LOOKUP(Y199,Calcul!$L$20:$M$51)</f>
        <v>9</v>
      </c>
      <c r="AA199" s="47">
        <v>5</v>
      </c>
      <c r="AB199" s="48">
        <f>LOOKUP(AA199,Calcul!$L$20:$M$51)</f>
        <v>11</v>
      </c>
      <c r="AC199" s="50">
        <f t="shared" si="33"/>
        <v>67.2</v>
      </c>
      <c r="AD199" s="45">
        <f t="shared" si="34"/>
        <v>5</v>
      </c>
      <c r="AE199" s="51">
        <f t="shared" si="35"/>
        <v>13.440000000000001</v>
      </c>
      <c r="AF199" s="51">
        <f t="shared" si="36"/>
        <v>9.799999999999997</v>
      </c>
      <c r="AG199" s="108"/>
      <c r="AH199" s="109"/>
    </row>
    <row r="200" spans="1:34" s="53" customFormat="1" ht="15" customHeight="1">
      <c r="A200" s="109"/>
      <c r="B200" s="43"/>
      <c r="C200" s="46" t="s">
        <v>237</v>
      </c>
      <c r="D200" s="44"/>
      <c r="E200" s="39">
        <v>343601</v>
      </c>
      <c r="F200" s="129" t="s">
        <v>165</v>
      </c>
      <c r="G200" s="45" t="s">
        <v>233</v>
      </c>
      <c r="H200" s="191" t="s">
        <v>35</v>
      </c>
      <c r="I200" s="47"/>
      <c r="J200" s="48"/>
      <c r="K200" s="47"/>
      <c r="L200" s="48"/>
      <c r="M200" s="47"/>
      <c r="N200" s="48"/>
      <c r="O200" s="47">
        <v>5</v>
      </c>
      <c r="P200" s="48">
        <f>LOOKUP(O200,Calcul!$L$20:$M$51)</f>
        <v>11</v>
      </c>
      <c r="Q200" s="47"/>
      <c r="R200" s="48"/>
      <c r="S200" s="47">
        <v>7</v>
      </c>
      <c r="T200" s="48">
        <f>LOOKUP(S200,Calcul!$L$20:$M$51)</f>
        <v>9</v>
      </c>
      <c r="U200" s="47">
        <v>4</v>
      </c>
      <c r="V200" s="48">
        <f>LOOKUP(U200,Calcul!$L$20:$M$51)</f>
        <v>13</v>
      </c>
      <c r="W200" s="47">
        <v>4</v>
      </c>
      <c r="X200" s="48">
        <f>LOOKUP(W200,Calcul!$L$20:$M$51)</f>
        <v>13</v>
      </c>
      <c r="Y200" s="47">
        <v>4</v>
      </c>
      <c r="Z200" s="48">
        <f>LOOKUP(Y200,Calcul!$L$20:$M$51)</f>
        <v>13</v>
      </c>
      <c r="AA200" s="47"/>
      <c r="AB200" s="48"/>
      <c r="AC200" s="50">
        <f t="shared" si="33"/>
        <v>59</v>
      </c>
      <c r="AD200" s="45">
        <f t="shared" si="34"/>
        <v>5</v>
      </c>
      <c r="AE200" s="51">
        <f t="shared" si="35"/>
        <v>11.8</v>
      </c>
      <c r="AF200" s="51">
        <f t="shared" si="36"/>
        <v>8.200000000000003</v>
      </c>
      <c r="AG200" s="108"/>
      <c r="AH200" s="109"/>
    </row>
    <row r="201" spans="1:34" s="53" customFormat="1" ht="15" customHeight="1">
      <c r="A201" s="189"/>
      <c r="B201" s="43"/>
      <c r="C201" s="44" t="s">
        <v>238</v>
      </c>
      <c r="D201" s="44"/>
      <c r="E201" s="45">
        <v>334348</v>
      </c>
      <c r="F201" s="57" t="s">
        <v>12</v>
      </c>
      <c r="G201" s="45" t="s">
        <v>233</v>
      </c>
      <c r="H201" s="192" t="s">
        <v>35</v>
      </c>
      <c r="I201" s="47">
        <v>1</v>
      </c>
      <c r="J201" s="48">
        <f>LOOKUP(I201,Calcul!$L$20:$M$51)</f>
        <v>20</v>
      </c>
      <c r="K201" s="58"/>
      <c r="L201" s="59">
        <f>AVERAGE(J201,P201,N201,R201,T201,V201,X201,Z201,AB201)</f>
        <v>18.5</v>
      </c>
      <c r="M201" s="47"/>
      <c r="N201" s="48"/>
      <c r="O201" s="47">
        <v>2</v>
      </c>
      <c r="P201" s="48">
        <f>LOOKUP(O201,Calcul!$L$20:$M$51)</f>
        <v>17</v>
      </c>
      <c r="Q201" s="47"/>
      <c r="R201" s="48"/>
      <c r="S201" s="47"/>
      <c r="T201" s="48"/>
      <c r="U201" s="47"/>
      <c r="V201" s="48"/>
      <c r="W201" s="47"/>
      <c r="X201" s="48"/>
      <c r="Y201" s="47"/>
      <c r="Z201" s="48"/>
      <c r="AA201" s="47"/>
      <c r="AB201" s="48"/>
      <c r="AC201" s="50">
        <f t="shared" si="33"/>
        <v>55.5</v>
      </c>
      <c r="AD201" s="45">
        <f t="shared" si="34"/>
        <v>2</v>
      </c>
      <c r="AE201" s="51">
        <f t="shared" si="35"/>
        <v>27.75</v>
      </c>
      <c r="AF201" s="51">
        <f t="shared" si="36"/>
        <v>3.5</v>
      </c>
      <c r="AG201" s="108"/>
      <c r="AH201" s="109"/>
    </row>
    <row r="202" spans="2:33" s="53" customFormat="1" ht="15" customHeight="1">
      <c r="B202" s="43"/>
      <c r="C202" s="165" t="s">
        <v>226</v>
      </c>
      <c r="D202" s="129"/>
      <c r="E202" s="39">
        <v>2956</v>
      </c>
      <c r="F202" s="130" t="s">
        <v>11</v>
      </c>
      <c r="G202" s="38" t="s">
        <v>233</v>
      </c>
      <c r="H202" s="45" t="s">
        <v>35</v>
      </c>
      <c r="I202" s="58"/>
      <c r="J202" s="59">
        <f>AVERAGE(AB202,N202,L202,P202,R202,T202,V202,X202,Z202)</f>
        <v>20</v>
      </c>
      <c r="K202" s="47">
        <v>1</v>
      </c>
      <c r="L202" s="48">
        <f>LOOKUP(K202,Calcul!$L$20:$M$51)</f>
        <v>20</v>
      </c>
      <c r="M202" s="47"/>
      <c r="N202" s="48"/>
      <c r="O202" s="47"/>
      <c r="P202" s="48"/>
      <c r="Q202" s="47"/>
      <c r="R202" s="48"/>
      <c r="S202" s="47"/>
      <c r="T202" s="48"/>
      <c r="U202" s="47"/>
      <c r="V202" s="48"/>
      <c r="W202" s="47"/>
      <c r="X202" s="48"/>
      <c r="Y202" s="47"/>
      <c r="Z202" s="48"/>
      <c r="AA202" s="47"/>
      <c r="AB202" s="48"/>
      <c r="AC202" s="50">
        <f t="shared" si="33"/>
        <v>40</v>
      </c>
      <c r="AD202" s="45">
        <f t="shared" si="34"/>
        <v>1</v>
      </c>
      <c r="AE202" s="51">
        <f t="shared" si="35"/>
        <v>40</v>
      </c>
      <c r="AF202" s="51">
        <f t="shared" si="36"/>
        <v>15.5</v>
      </c>
      <c r="AG202" s="52"/>
    </row>
    <row r="203" spans="2:33" s="53" customFormat="1" ht="15" customHeight="1">
      <c r="B203" s="43"/>
      <c r="C203" s="44" t="s">
        <v>229</v>
      </c>
      <c r="D203" s="44" t="s">
        <v>167</v>
      </c>
      <c r="E203" s="45">
        <v>25236</v>
      </c>
      <c r="F203" s="46" t="s">
        <v>33</v>
      </c>
      <c r="G203" s="45" t="s">
        <v>233</v>
      </c>
      <c r="H203" s="47" t="s">
        <v>35</v>
      </c>
      <c r="I203" s="47"/>
      <c r="J203" s="48"/>
      <c r="K203" s="47">
        <v>3</v>
      </c>
      <c r="L203" s="48">
        <f>LOOKUP(K203,Calcul!$L$20:$M$51)</f>
        <v>15</v>
      </c>
      <c r="M203" s="47">
        <v>1</v>
      </c>
      <c r="N203" s="48">
        <f>LOOKUP(M203,Calcul!$L$20:$M$51)</f>
        <v>20</v>
      </c>
      <c r="O203" s="47"/>
      <c r="P203" s="48"/>
      <c r="Q203" s="47"/>
      <c r="R203" s="48"/>
      <c r="S203" s="47"/>
      <c r="T203" s="48"/>
      <c r="U203" s="47"/>
      <c r="V203" s="48"/>
      <c r="W203" s="47"/>
      <c r="X203" s="48"/>
      <c r="Y203" s="47"/>
      <c r="Z203" s="48"/>
      <c r="AA203" s="47"/>
      <c r="AB203" s="48"/>
      <c r="AC203" s="50">
        <f t="shared" si="33"/>
        <v>35</v>
      </c>
      <c r="AD203" s="45">
        <f t="shared" si="34"/>
        <v>2</v>
      </c>
      <c r="AE203" s="51">
        <f t="shared" si="35"/>
        <v>17.5</v>
      </c>
      <c r="AF203" s="51">
        <f t="shared" si="36"/>
        <v>5</v>
      </c>
      <c r="AG203" s="52"/>
    </row>
    <row r="204" spans="2:33" s="53" customFormat="1" ht="15" customHeight="1">
      <c r="B204" s="43"/>
      <c r="C204" s="44" t="s">
        <v>239</v>
      </c>
      <c r="D204" s="44"/>
      <c r="E204" s="45">
        <v>337941</v>
      </c>
      <c r="F204" s="57" t="s">
        <v>11</v>
      </c>
      <c r="G204" s="45" t="s">
        <v>233</v>
      </c>
      <c r="H204" s="99" t="s">
        <v>228</v>
      </c>
      <c r="I204" s="58"/>
      <c r="J204" s="59">
        <f>AVERAGE(AB204,N204,L204,P204,R204,T204,V204,X204,Z204)</f>
        <v>17</v>
      </c>
      <c r="K204" s="47"/>
      <c r="L204" s="48"/>
      <c r="M204" s="47"/>
      <c r="N204" s="48"/>
      <c r="O204" s="47"/>
      <c r="P204" s="48"/>
      <c r="Q204" s="47"/>
      <c r="R204" s="48"/>
      <c r="S204" s="47">
        <v>2</v>
      </c>
      <c r="T204" s="48">
        <f>LOOKUP(S204,Calcul!$L$20:$M$51)</f>
        <v>17</v>
      </c>
      <c r="U204" s="47"/>
      <c r="V204" s="48"/>
      <c r="W204" s="47"/>
      <c r="X204" s="48"/>
      <c r="Y204" s="47"/>
      <c r="Z204" s="48"/>
      <c r="AA204" s="47"/>
      <c r="AB204" s="48"/>
      <c r="AC204" s="50">
        <f t="shared" si="33"/>
        <v>34</v>
      </c>
      <c r="AD204" s="45">
        <f t="shared" si="34"/>
        <v>1</v>
      </c>
      <c r="AE204" s="51">
        <f t="shared" si="35"/>
        <v>34</v>
      </c>
      <c r="AF204" s="51">
        <f t="shared" si="36"/>
        <v>1</v>
      </c>
      <c r="AG204" s="52"/>
    </row>
    <row r="205" spans="1:33" s="53" customFormat="1" ht="15" customHeight="1">
      <c r="A205" s="193"/>
      <c r="B205" s="43"/>
      <c r="C205" s="165" t="s">
        <v>240</v>
      </c>
      <c r="D205" s="129"/>
      <c r="E205" s="39">
        <v>313236</v>
      </c>
      <c r="F205" s="130" t="s">
        <v>181</v>
      </c>
      <c r="G205" s="38" t="s">
        <v>233</v>
      </c>
      <c r="H205" s="47" t="s">
        <v>35</v>
      </c>
      <c r="I205" s="47"/>
      <c r="J205" s="48"/>
      <c r="K205" s="47">
        <v>2</v>
      </c>
      <c r="L205" s="48">
        <f>LOOKUP(K205,Calcul!$L$20:$M$51)</f>
        <v>17</v>
      </c>
      <c r="M205" s="47"/>
      <c r="N205" s="48"/>
      <c r="O205" s="58"/>
      <c r="P205" s="59">
        <f>AVERAGE(L205,N205,T205,R205,V205,X205,Z205,AB205,J205)</f>
        <v>17</v>
      </c>
      <c r="Q205" s="47"/>
      <c r="R205" s="48"/>
      <c r="S205" s="47"/>
      <c r="T205" s="48"/>
      <c r="U205" s="47"/>
      <c r="V205" s="48"/>
      <c r="W205" s="47"/>
      <c r="X205" s="48"/>
      <c r="Y205" s="47"/>
      <c r="Z205" s="48"/>
      <c r="AA205" s="47"/>
      <c r="AB205" s="48"/>
      <c r="AC205" s="50">
        <f t="shared" si="33"/>
        <v>34</v>
      </c>
      <c r="AD205" s="45">
        <f t="shared" si="34"/>
        <v>1</v>
      </c>
      <c r="AE205" s="51">
        <f t="shared" si="35"/>
        <v>34</v>
      </c>
      <c r="AF205" s="51">
        <f t="shared" si="36"/>
        <v>0</v>
      </c>
      <c r="AG205" s="52"/>
    </row>
    <row r="206" spans="2:33" s="53" customFormat="1" ht="15" customHeight="1">
      <c r="B206" s="43"/>
      <c r="C206" s="44" t="s">
        <v>241</v>
      </c>
      <c r="D206" s="44"/>
      <c r="E206" s="45">
        <v>345174</v>
      </c>
      <c r="F206" s="46" t="s">
        <v>165</v>
      </c>
      <c r="G206" s="45" t="s">
        <v>233</v>
      </c>
      <c r="H206" s="99" t="s">
        <v>109</v>
      </c>
      <c r="I206" s="47"/>
      <c r="J206" s="48"/>
      <c r="K206" s="47"/>
      <c r="L206" s="48"/>
      <c r="M206" s="47"/>
      <c r="N206" s="48"/>
      <c r="O206" s="47"/>
      <c r="P206" s="48"/>
      <c r="Q206" s="47"/>
      <c r="R206" s="48"/>
      <c r="S206" s="47">
        <v>4</v>
      </c>
      <c r="T206" s="48">
        <f>LOOKUP(S206,Calcul!$L$20:$M$51)</f>
        <v>13</v>
      </c>
      <c r="U206" s="47"/>
      <c r="V206" s="48"/>
      <c r="W206" s="47"/>
      <c r="X206" s="48"/>
      <c r="Y206" s="47"/>
      <c r="Z206" s="48"/>
      <c r="AA206" s="47">
        <v>2</v>
      </c>
      <c r="AB206" s="48">
        <f>LOOKUP(AA206,Calcul!$L$20:$M$51)</f>
        <v>17</v>
      </c>
      <c r="AC206" s="50">
        <f t="shared" si="33"/>
        <v>30</v>
      </c>
      <c r="AD206" s="45">
        <f t="shared" si="34"/>
        <v>2</v>
      </c>
      <c r="AE206" s="51">
        <f t="shared" si="35"/>
        <v>15</v>
      </c>
      <c r="AF206" s="51">
        <f t="shared" si="36"/>
        <v>4</v>
      </c>
      <c r="AG206" s="52"/>
    </row>
    <row r="207" spans="2:33" s="53" customFormat="1" ht="15" customHeight="1">
      <c r="B207" s="43"/>
      <c r="C207" s="44" t="s">
        <v>242</v>
      </c>
      <c r="D207" s="44"/>
      <c r="E207" s="45">
        <v>178198</v>
      </c>
      <c r="F207" s="46" t="s">
        <v>243</v>
      </c>
      <c r="G207" s="45" t="s">
        <v>233</v>
      </c>
      <c r="H207" s="47" t="s">
        <v>35</v>
      </c>
      <c r="I207" s="47"/>
      <c r="J207" s="48"/>
      <c r="K207" s="47">
        <v>4</v>
      </c>
      <c r="L207" s="48">
        <f>LOOKUP(K207,Calcul!$L$20:$M$51)</f>
        <v>13</v>
      </c>
      <c r="M207" s="47"/>
      <c r="N207" s="48"/>
      <c r="O207" s="47"/>
      <c r="P207" s="48"/>
      <c r="Q207" s="47"/>
      <c r="R207" s="48"/>
      <c r="S207" s="47"/>
      <c r="T207" s="48"/>
      <c r="U207" s="47"/>
      <c r="V207" s="48"/>
      <c r="W207" s="47"/>
      <c r="X207" s="48"/>
      <c r="Y207" s="47"/>
      <c r="Z207" s="48"/>
      <c r="AA207" s="47">
        <v>6</v>
      </c>
      <c r="AB207" s="48">
        <f>LOOKUP(AA207,Calcul!$L$20:$M$51)</f>
        <v>10</v>
      </c>
      <c r="AC207" s="50">
        <f t="shared" si="33"/>
        <v>23</v>
      </c>
      <c r="AD207" s="45">
        <f t="shared" si="34"/>
        <v>2</v>
      </c>
      <c r="AE207" s="51">
        <f t="shared" si="35"/>
        <v>11.5</v>
      </c>
      <c r="AF207" s="51">
        <f>IF(ISNUMBER(#REF!),#REF!-AC207)</f>
        <v>0</v>
      </c>
      <c r="AG207" s="52"/>
    </row>
    <row r="208" spans="2:33" s="53" customFormat="1" ht="15" customHeight="1">
      <c r="B208" s="43"/>
      <c r="C208" s="44" t="s">
        <v>244</v>
      </c>
      <c r="D208" s="44"/>
      <c r="E208" s="45">
        <v>337940</v>
      </c>
      <c r="F208" s="57" t="s">
        <v>11</v>
      </c>
      <c r="G208" s="45" t="s">
        <v>233</v>
      </c>
      <c r="H208" s="47" t="s">
        <v>35</v>
      </c>
      <c r="I208" s="58"/>
      <c r="J208" s="59">
        <f>AVERAGE(AB208,N208,L208,P208,R208,T208,V208,X208,Z208)</f>
        <v>11</v>
      </c>
      <c r="K208" s="47"/>
      <c r="L208" s="48"/>
      <c r="M208" s="47"/>
      <c r="N208" s="48"/>
      <c r="O208" s="47"/>
      <c r="P208" s="48"/>
      <c r="Q208" s="47"/>
      <c r="R208" s="48"/>
      <c r="S208" s="47">
        <v>5</v>
      </c>
      <c r="T208" s="48">
        <f>LOOKUP(S208,Calcul!$L$20:$M$51)</f>
        <v>11</v>
      </c>
      <c r="U208" s="47"/>
      <c r="V208" s="48"/>
      <c r="W208" s="47"/>
      <c r="X208" s="48"/>
      <c r="Y208" s="47"/>
      <c r="Z208" s="48"/>
      <c r="AA208" s="47"/>
      <c r="AB208" s="48"/>
      <c r="AC208" s="50">
        <f t="shared" si="33"/>
        <v>22</v>
      </c>
      <c r="AD208" s="45">
        <f t="shared" si="34"/>
        <v>1</v>
      </c>
      <c r="AE208" s="51">
        <f t="shared" si="35"/>
        <v>22</v>
      </c>
      <c r="AF208" s="51">
        <f aca="true" t="shared" si="37" ref="AF208:AF209">IF(ISNUMBER(AC207),AC207-AC208)</f>
        <v>1</v>
      </c>
      <c r="AG208" s="52"/>
    </row>
    <row r="209" spans="2:33" s="53" customFormat="1" ht="15" customHeight="1">
      <c r="B209" s="43"/>
      <c r="C209" s="44" t="s">
        <v>245</v>
      </c>
      <c r="D209" s="44"/>
      <c r="E209" s="45">
        <v>255017</v>
      </c>
      <c r="F209" s="57" t="s">
        <v>12</v>
      </c>
      <c r="G209" s="38" t="s">
        <v>233</v>
      </c>
      <c r="H209" s="194" t="s">
        <v>90</v>
      </c>
      <c r="I209" s="47" t="s">
        <v>56</v>
      </c>
      <c r="J209" s="48">
        <f>LOOKUP(I209,Calcul!$L$20:$M$51)</f>
        <v>0</v>
      </c>
      <c r="K209" s="58"/>
      <c r="L209" s="59">
        <f>AVERAGE(J209,P209,N209,R209,T209,V209,X209,Z209,AB209)</f>
        <v>7</v>
      </c>
      <c r="M209" s="47"/>
      <c r="N209" s="48"/>
      <c r="O209" s="47">
        <v>7</v>
      </c>
      <c r="P209" s="48">
        <f>LOOKUP(O209,Calcul!$L$20:$M$51)</f>
        <v>9</v>
      </c>
      <c r="Q209" s="47"/>
      <c r="R209" s="48"/>
      <c r="S209" s="47">
        <v>11</v>
      </c>
      <c r="T209" s="48">
        <f>LOOKUP(S209,Calcul!$L$20:$M$51)</f>
        <v>5</v>
      </c>
      <c r="U209" s="47"/>
      <c r="V209" s="48"/>
      <c r="W209" s="47"/>
      <c r="X209" s="48"/>
      <c r="Y209" s="47"/>
      <c r="Z209" s="48"/>
      <c r="AA209" s="47"/>
      <c r="AB209" s="48"/>
      <c r="AC209" s="50">
        <f t="shared" si="33"/>
        <v>21</v>
      </c>
      <c r="AD209" s="45">
        <f t="shared" si="34"/>
        <v>3</v>
      </c>
      <c r="AE209" s="51">
        <f t="shared" si="35"/>
        <v>7</v>
      </c>
      <c r="AF209" s="51">
        <f t="shared" si="37"/>
        <v>1</v>
      </c>
      <c r="AG209" s="52"/>
    </row>
    <row r="210" spans="2:33" s="53" customFormat="1" ht="15" customHeight="1">
      <c r="B210" s="43"/>
      <c r="C210" s="44" t="s">
        <v>246</v>
      </c>
      <c r="D210" s="44"/>
      <c r="E210" s="45">
        <v>267677</v>
      </c>
      <c r="F210" s="129" t="s">
        <v>165</v>
      </c>
      <c r="G210" s="45" t="s">
        <v>233</v>
      </c>
      <c r="H210" s="191" t="s">
        <v>35</v>
      </c>
      <c r="I210" s="47"/>
      <c r="J210" s="48"/>
      <c r="K210" s="47"/>
      <c r="L210" s="48"/>
      <c r="M210" s="47"/>
      <c r="N210" s="48"/>
      <c r="O210" s="47"/>
      <c r="P210" s="48"/>
      <c r="Q210" s="47"/>
      <c r="R210" s="48"/>
      <c r="S210" s="47"/>
      <c r="T210" s="48"/>
      <c r="U210" s="47"/>
      <c r="V210" s="48"/>
      <c r="W210" s="47"/>
      <c r="X210" s="48"/>
      <c r="Y210" s="47">
        <v>5</v>
      </c>
      <c r="Z210" s="48">
        <f>LOOKUP(Y210,Calcul!$L$20:$M$51)</f>
        <v>11</v>
      </c>
      <c r="AA210" s="47"/>
      <c r="AB210" s="48"/>
      <c r="AC210" s="50">
        <f t="shared" si="33"/>
        <v>11</v>
      </c>
      <c r="AD210" s="45">
        <f t="shared" si="34"/>
        <v>1</v>
      </c>
      <c r="AE210" s="51">
        <f t="shared" si="35"/>
        <v>11</v>
      </c>
      <c r="AF210" s="51">
        <f>IF(ISNUMBER(AC208),AC208-AC210)</f>
        <v>11</v>
      </c>
      <c r="AG210" s="52"/>
    </row>
    <row r="211" spans="2:33" s="53" customFormat="1" ht="15" customHeight="1">
      <c r="B211" s="43"/>
      <c r="C211" s="44" t="s">
        <v>247</v>
      </c>
      <c r="D211" s="44"/>
      <c r="E211" s="45">
        <v>79898</v>
      </c>
      <c r="F211" s="46" t="s">
        <v>248</v>
      </c>
      <c r="G211" s="45" t="s">
        <v>233</v>
      </c>
      <c r="H211" s="47" t="s">
        <v>35</v>
      </c>
      <c r="I211" s="47"/>
      <c r="J211" s="48"/>
      <c r="K211" s="47">
        <v>5</v>
      </c>
      <c r="L211" s="48">
        <f>LOOKUP(K211,Calcul!$L$20:$M$51)</f>
        <v>11</v>
      </c>
      <c r="M211" s="47"/>
      <c r="N211" s="48"/>
      <c r="O211" s="47"/>
      <c r="P211" s="48"/>
      <c r="Q211" s="47"/>
      <c r="R211" s="48"/>
      <c r="S211" s="47"/>
      <c r="T211" s="48"/>
      <c r="U211" s="47"/>
      <c r="V211" s="48"/>
      <c r="W211" s="47"/>
      <c r="X211" s="48"/>
      <c r="Y211" s="47"/>
      <c r="Z211" s="48"/>
      <c r="AA211" s="47"/>
      <c r="AB211" s="48"/>
      <c r="AC211" s="50">
        <f t="shared" si="33"/>
        <v>11</v>
      </c>
      <c r="AD211" s="45">
        <f t="shared" si="34"/>
        <v>1</v>
      </c>
      <c r="AE211" s="51">
        <f t="shared" si="35"/>
        <v>11</v>
      </c>
      <c r="AF211" s="51">
        <f aca="true" t="shared" si="38" ref="AF211:AF213">IF(ISNUMBER(AC210),AC210-AC211)</f>
        <v>0</v>
      </c>
      <c r="AG211" s="52"/>
    </row>
    <row r="212" spans="2:33" s="53" customFormat="1" ht="15" customHeight="1">
      <c r="B212" s="43"/>
      <c r="C212" s="44" t="s">
        <v>249</v>
      </c>
      <c r="D212" s="44"/>
      <c r="E212" s="39">
        <v>339209</v>
      </c>
      <c r="F212" s="46" t="s">
        <v>37</v>
      </c>
      <c r="G212" s="38" t="s">
        <v>233</v>
      </c>
      <c r="H212" s="192" t="s">
        <v>35</v>
      </c>
      <c r="I212" s="47"/>
      <c r="J212" s="48"/>
      <c r="K212" s="47"/>
      <c r="L212" s="48"/>
      <c r="M212" s="47"/>
      <c r="N212" s="48"/>
      <c r="O212" s="47">
        <v>6</v>
      </c>
      <c r="P212" s="48">
        <f>LOOKUP(O212,Calcul!$L$20:$M$51)</f>
        <v>10</v>
      </c>
      <c r="Q212" s="47"/>
      <c r="R212" s="48"/>
      <c r="S212" s="47"/>
      <c r="T212" s="48"/>
      <c r="U212" s="47"/>
      <c r="V212" s="48"/>
      <c r="W212" s="47"/>
      <c r="X212" s="48"/>
      <c r="Y212" s="47"/>
      <c r="Z212" s="48"/>
      <c r="AA212" s="47"/>
      <c r="AB212" s="48"/>
      <c r="AC212" s="50">
        <f t="shared" si="33"/>
        <v>10</v>
      </c>
      <c r="AD212" s="45">
        <f t="shared" si="34"/>
        <v>1</v>
      </c>
      <c r="AE212" s="51">
        <f t="shared" si="35"/>
        <v>10</v>
      </c>
      <c r="AF212" s="51">
        <f t="shared" si="38"/>
        <v>1</v>
      </c>
      <c r="AG212" s="52"/>
    </row>
    <row r="213" spans="2:33" s="53" customFormat="1" ht="15" customHeight="1">
      <c r="B213" s="43"/>
      <c r="C213" s="44" t="s">
        <v>250</v>
      </c>
      <c r="D213" s="44"/>
      <c r="E213" s="39">
        <v>287679</v>
      </c>
      <c r="F213" s="46" t="s">
        <v>37</v>
      </c>
      <c r="G213" s="38" t="s">
        <v>233</v>
      </c>
      <c r="H213" s="192" t="s">
        <v>35</v>
      </c>
      <c r="I213" s="47"/>
      <c r="J213" s="48"/>
      <c r="K213" s="47"/>
      <c r="L213" s="48"/>
      <c r="M213" s="47"/>
      <c r="N213" s="48"/>
      <c r="O213" s="47"/>
      <c r="P213" s="48"/>
      <c r="Q213" s="47"/>
      <c r="R213" s="48"/>
      <c r="S213" s="47"/>
      <c r="T213" s="48"/>
      <c r="U213" s="47"/>
      <c r="V213" s="48"/>
      <c r="W213" s="47" t="s">
        <v>56</v>
      </c>
      <c r="X213" s="48">
        <f>LOOKUP(W213,Calcul!$L$20:$M$51)</f>
        <v>0</v>
      </c>
      <c r="Y213" s="47"/>
      <c r="Z213" s="48"/>
      <c r="AA213" s="47"/>
      <c r="AB213" s="48"/>
      <c r="AC213" s="50">
        <f t="shared" si="33"/>
        <v>0</v>
      </c>
      <c r="AD213" s="45">
        <f t="shared" si="34"/>
        <v>1</v>
      </c>
      <c r="AE213" s="51">
        <f t="shared" si="35"/>
        <v>0</v>
      </c>
      <c r="AF213" s="51">
        <f t="shared" si="38"/>
        <v>10</v>
      </c>
      <c r="AG213" s="52"/>
    </row>
    <row r="214" spans="2:33" s="53" customFormat="1" ht="15" customHeight="1">
      <c r="B214" s="43"/>
      <c r="C214" s="170" t="s">
        <v>251</v>
      </c>
      <c r="D214" s="170" t="s">
        <v>252</v>
      </c>
      <c r="E214" s="133">
        <v>298625</v>
      </c>
      <c r="F214" s="169" t="s">
        <v>165</v>
      </c>
      <c r="G214" s="172" t="s">
        <v>64</v>
      </c>
      <c r="H214" s="195" t="s">
        <v>35</v>
      </c>
      <c r="I214" s="89"/>
      <c r="J214" s="90"/>
      <c r="K214" s="89"/>
      <c r="L214" s="90"/>
      <c r="M214" s="89"/>
      <c r="N214" s="90"/>
      <c r="O214" s="89"/>
      <c r="P214" s="90"/>
      <c r="Q214" s="89"/>
      <c r="R214" s="90"/>
      <c r="S214" s="89"/>
      <c r="T214" s="90"/>
      <c r="U214" s="89"/>
      <c r="V214" s="90"/>
      <c r="W214" s="89">
        <v>1</v>
      </c>
      <c r="X214" s="90">
        <f>LOOKUP(W214,Calcul!$L$20:$M$51)</f>
        <v>20</v>
      </c>
      <c r="Y214" s="89"/>
      <c r="Z214" s="90"/>
      <c r="AA214" s="89"/>
      <c r="AB214" s="90"/>
      <c r="AC214" s="91">
        <f t="shared" si="33"/>
        <v>20</v>
      </c>
      <c r="AD214" s="92">
        <f t="shared" si="34"/>
        <v>1</v>
      </c>
      <c r="AE214" s="93">
        <f t="shared" si="35"/>
        <v>20</v>
      </c>
      <c r="AF214" s="93"/>
      <c r="AG214" s="52"/>
    </row>
    <row r="215" spans="2:33" s="53" customFormat="1" ht="15" customHeight="1">
      <c r="B215" s="43"/>
      <c r="C215" s="87" t="s">
        <v>253</v>
      </c>
      <c r="D215" s="87" t="s">
        <v>50</v>
      </c>
      <c r="E215" s="92">
        <v>302863</v>
      </c>
      <c r="F215" s="86" t="s">
        <v>165</v>
      </c>
      <c r="G215" s="92" t="s">
        <v>64</v>
      </c>
      <c r="H215" s="89" t="s">
        <v>35</v>
      </c>
      <c r="I215" s="89"/>
      <c r="J215" s="90"/>
      <c r="K215" s="89"/>
      <c r="L215" s="90"/>
      <c r="M215" s="89"/>
      <c r="N215" s="90"/>
      <c r="O215" s="89"/>
      <c r="P215" s="90"/>
      <c r="Q215" s="89"/>
      <c r="R215" s="90"/>
      <c r="S215" s="89">
        <v>3</v>
      </c>
      <c r="T215" s="90">
        <f>LOOKUP(S215,Calcul!$L$20:$M$51)</f>
        <v>15</v>
      </c>
      <c r="U215" s="89">
        <v>5</v>
      </c>
      <c r="V215" s="90">
        <f>LOOKUP(U215,Calcul!$L$20:$M$51)</f>
        <v>11</v>
      </c>
      <c r="W215" s="89">
        <v>3</v>
      </c>
      <c r="X215" s="90">
        <f>LOOKUP(W215,Calcul!$L$20:$M$51)</f>
        <v>15</v>
      </c>
      <c r="Y215" s="89">
        <v>6</v>
      </c>
      <c r="Z215" s="90">
        <f>LOOKUP(Y215,Calcul!$L$20:$M$51)</f>
        <v>10</v>
      </c>
      <c r="AA215" s="89"/>
      <c r="AB215" s="90"/>
      <c r="AC215" s="91">
        <f t="shared" si="33"/>
        <v>51</v>
      </c>
      <c r="AD215" s="92">
        <f t="shared" si="34"/>
        <v>4</v>
      </c>
      <c r="AE215" s="93">
        <f t="shared" si="35"/>
        <v>12.75</v>
      </c>
      <c r="AF215" s="93"/>
      <c r="AG215" s="52"/>
    </row>
    <row r="216" spans="6:31" ht="15.75">
      <c r="F216" s="196" t="s">
        <v>230</v>
      </c>
      <c r="G216" s="197"/>
      <c r="I216" s="68">
        <f>COUNTA(I195:I215)</f>
        <v>3</v>
      </c>
      <c r="K216" s="68">
        <f>COUNTA(K195:K215)</f>
        <v>5</v>
      </c>
      <c r="M216" s="68">
        <f>COUNTA(M195:M215)</f>
        <v>1</v>
      </c>
      <c r="O216" s="68">
        <f>COUNTA(O195:O215)</f>
        <v>7</v>
      </c>
      <c r="Q216" s="68">
        <f>COUNTA(Q195:Q215)</f>
        <v>0</v>
      </c>
      <c r="S216" s="68">
        <f>COUNTA(S195:S215)</f>
        <v>10</v>
      </c>
      <c r="U216" s="68">
        <f>COUNTA(U195:U215)</f>
        <v>7</v>
      </c>
      <c r="W216" s="68">
        <f>COUNTA(W195:W215)</f>
        <v>6</v>
      </c>
      <c r="Y216" s="68">
        <f>COUNTA(Y195:Y215)</f>
        <v>8</v>
      </c>
      <c r="AA216" s="68">
        <f>COUNTA(AA195:AA215)</f>
        <v>6</v>
      </c>
      <c r="AC216" s="198"/>
      <c r="AD216" s="3"/>
      <c r="AE216" s="199"/>
    </row>
    <row r="217" spans="6:31" ht="15.75">
      <c r="F217" s="66"/>
      <c r="G217" s="200"/>
      <c r="I217" s="68"/>
      <c r="K217" s="68"/>
      <c r="M217" s="68"/>
      <c r="O217" s="68"/>
      <c r="Q217" s="68"/>
      <c r="S217" s="68"/>
      <c r="W217" s="68"/>
      <c r="Y217" s="68"/>
      <c r="AA217" s="68"/>
      <c r="AC217" s="198"/>
      <c r="AD217" s="3"/>
      <c r="AE217" s="199"/>
    </row>
    <row r="218" spans="2:33" s="13" customFormat="1" ht="24">
      <c r="B218" s="14"/>
      <c r="C218" s="153" t="s">
        <v>254</v>
      </c>
      <c r="D218" s="124"/>
      <c r="E218" s="201"/>
      <c r="F218" s="124"/>
      <c r="G218" s="124"/>
      <c r="H218" s="202"/>
      <c r="I218" s="121" t="s">
        <v>1</v>
      </c>
      <c r="J218" s="121"/>
      <c r="K218" s="121" t="s">
        <v>2</v>
      </c>
      <c r="L218" s="121"/>
      <c r="M218" s="121" t="s">
        <v>3</v>
      </c>
      <c r="N218" s="121"/>
      <c r="O218" s="121" t="s">
        <v>4</v>
      </c>
      <c r="P218" s="121"/>
      <c r="Q218" s="121" t="s">
        <v>5</v>
      </c>
      <c r="R218" s="121"/>
      <c r="S218" s="121" t="s">
        <v>6</v>
      </c>
      <c r="T218" s="121"/>
      <c r="U218" s="179" t="s">
        <v>7</v>
      </c>
      <c r="V218" s="179"/>
      <c r="W218" s="179" t="s">
        <v>8</v>
      </c>
      <c r="X218" s="179"/>
      <c r="Y218" s="179" t="s">
        <v>9</v>
      </c>
      <c r="Z218" s="179"/>
      <c r="AA218" s="179" t="s">
        <v>10</v>
      </c>
      <c r="AB218" s="179"/>
      <c r="AC218" s="180"/>
      <c r="AD218" s="180"/>
      <c r="AE218" s="181"/>
      <c r="AF218" s="176"/>
      <c r="AG218" s="22"/>
    </row>
    <row r="219" spans="2:33" s="23" customFormat="1" ht="12.75" customHeight="1">
      <c r="B219" s="24"/>
      <c r="C219" s="156"/>
      <c r="D219" s="156"/>
      <c r="E219" s="157"/>
      <c r="F219" s="156"/>
      <c r="G219" s="158"/>
      <c r="H219" s="159"/>
      <c r="I219" s="125" t="s">
        <v>11</v>
      </c>
      <c r="J219" s="125"/>
      <c r="K219" s="125" t="s">
        <v>12</v>
      </c>
      <c r="L219" s="125"/>
      <c r="M219" s="125" t="s">
        <v>13</v>
      </c>
      <c r="N219" s="125"/>
      <c r="O219" s="125" t="s">
        <v>14</v>
      </c>
      <c r="P219" s="125"/>
      <c r="Q219" s="125" t="s">
        <v>15</v>
      </c>
      <c r="R219" s="125"/>
      <c r="S219" s="125" t="s">
        <v>16</v>
      </c>
      <c r="T219" s="125"/>
      <c r="U219" s="186" t="s">
        <v>17</v>
      </c>
      <c r="V219" s="186"/>
      <c r="W219" s="186" t="s">
        <v>18</v>
      </c>
      <c r="X219" s="186"/>
      <c r="Y219" s="186" t="s">
        <v>19</v>
      </c>
      <c r="Z219" s="186"/>
      <c r="AA219" s="186" t="s">
        <v>12</v>
      </c>
      <c r="AB219" s="186"/>
      <c r="AC219" s="187"/>
      <c r="AD219" s="187"/>
      <c r="AE219" s="188"/>
      <c r="AF219" s="187"/>
      <c r="AG219" s="32"/>
    </row>
    <row r="220" spans="3:32" ht="16.5">
      <c r="C220" s="33" t="s">
        <v>20</v>
      </c>
      <c r="D220" s="33" t="s">
        <v>21</v>
      </c>
      <c r="E220" s="34" t="s">
        <v>22</v>
      </c>
      <c r="F220" s="35" t="s">
        <v>23</v>
      </c>
      <c r="G220" s="36" t="s">
        <v>24</v>
      </c>
      <c r="H220" s="37" t="s">
        <v>25</v>
      </c>
      <c r="I220" s="38" t="s">
        <v>26</v>
      </c>
      <c r="J220" s="34" t="s">
        <v>27</v>
      </c>
      <c r="K220" s="38" t="s">
        <v>26</v>
      </c>
      <c r="L220" s="34" t="s">
        <v>27</v>
      </c>
      <c r="M220" s="38" t="s">
        <v>26</v>
      </c>
      <c r="N220" s="34" t="s">
        <v>27</v>
      </c>
      <c r="O220" s="39" t="s">
        <v>26</v>
      </c>
      <c r="P220" s="34" t="s">
        <v>27</v>
      </c>
      <c r="Q220" s="38" t="s">
        <v>26</v>
      </c>
      <c r="R220" s="34" t="s">
        <v>27</v>
      </c>
      <c r="S220" s="38" t="s">
        <v>26</v>
      </c>
      <c r="T220" s="34" t="s">
        <v>27</v>
      </c>
      <c r="U220" s="39" t="s">
        <v>26</v>
      </c>
      <c r="V220" s="34" t="s">
        <v>27</v>
      </c>
      <c r="W220" s="39" t="s">
        <v>26</v>
      </c>
      <c r="X220" s="34" t="s">
        <v>27</v>
      </c>
      <c r="Y220" s="38" t="s">
        <v>26</v>
      </c>
      <c r="Z220" s="34" t="s">
        <v>27</v>
      </c>
      <c r="AA220" s="38" t="s">
        <v>26</v>
      </c>
      <c r="AB220" s="34" t="s">
        <v>27</v>
      </c>
      <c r="AC220" s="40" t="s">
        <v>28</v>
      </c>
      <c r="AD220" s="40" t="s">
        <v>29</v>
      </c>
      <c r="AE220" s="41" t="s">
        <v>30</v>
      </c>
      <c r="AF220" s="41" t="s">
        <v>31</v>
      </c>
    </row>
    <row r="221" spans="1:34" s="53" customFormat="1" ht="15" customHeight="1">
      <c r="A221" s="189"/>
      <c r="B221" s="2"/>
      <c r="C221" s="44" t="s">
        <v>255</v>
      </c>
      <c r="D221" s="44" t="s">
        <v>50</v>
      </c>
      <c r="E221" s="45">
        <v>182327</v>
      </c>
      <c r="F221" s="46" t="s">
        <v>165</v>
      </c>
      <c r="G221" s="45" t="s">
        <v>256</v>
      </c>
      <c r="H221" s="192" t="s">
        <v>35</v>
      </c>
      <c r="I221" s="47"/>
      <c r="J221" s="48"/>
      <c r="K221" s="47">
        <v>3</v>
      </c>
      <c r="L221" s="48">
        <f>LOOKUP(K221,Calcul!$L$20:$M$51)</f>
        <v>15</v>
      </c>
      <c r="M221" s="47">
        <v>2</v>
      </c>
      <c r="N221" s="48">
        <f>LOOKUP(M221,Calcul!$L$20:$M$51)</f>
        <v>17</v>
      </c>
      <c r="O221" s="47"/>
      <c r="P221" s="48"/>
      <c r="Q221" s="47"/>
      <c r="R221" s="48"/>
      <c r="S221" s="47">
        <v>1</v>
      </c>
      <c r="T221" s="48">
        <f>LOOKUP(S221,Calcul!$L$20:$M$51)</f>
        <v>20</v>
      </c>
      <c r="U221" s="47">
        <v>2</v>
      </c>
      <c r="V221" s="48">
        <f>LOOKUP(U221,Calcul!$L$20:$M$51)</f>
        <v>17</v>
      </c>
      <c r="W221" s="47">
        <v>3</v>
      </c>
      <c r="X221" s="48">
        <f>LOOKUP(W221,Calcul!$L$20:$M$51)</f>
        <v>15</v>
      </c>
      <c r="Y221" s="47">
        <v>1</v>
      </c>
      <c r="Z221" s="48">
        <f>LOOKUP(Y221,Calcul!$L$20:$M$51)</f>
        <v>20</v>
      </c>
      <c r="AA221" s="47"/>
      <c r="AB221" s="48"/>
      <c r="AC221" s="50">
        <f aca="true" t="shared" si="39" ref="AC221:AC232">SUM(J221,L221,N221,P221,R221,T221,V221,X221,Z221,AB221)</f>
        <v>104</v>
      </c>
      <c r="AD221" s="45">
        <f aca="true" t="shared" si="40" ref="AD221:AD232">COUNTA(I221,K221,M221,S221,O221,Q221,U221,W221,Y221,AA221)</f>
        <v>6</v>
      </c>
      <c r="AE221" s="51">
        <f aca="true" t="shared" si="41" ref="AE221:AE232">AC221/AD221</f>
        <v>17.333333333333332</v>
      </c>
      <c r="AF221" s="51"/>
      <c r="AG221" s="108"/>
      <c r="AH221" s="109"/>
    </row>
    <row r="222" spans="1:34" s="53" customFormat="1" ht="15" customHeight="1">
      <c r="A222" s="189"/>
      <c r="B222" s="2"/>
      <c r="C222" s="44" t="s">
        <v>257</v>
      </c>
      <c r="D222" s="44"/>
      <c r="E222" s="39">
        <v>317621</v>
      </c>
      <c r="F222" s="165" t="s">
        <v>54</v>
      </c>
      <c r="G222" s="45" t="s">
        <v>256</v>
      </c>
      <c r="H222" s="47" t="s">
        <v>35</v>
      </c>
      <c r="I222" s="47"/>
      <c r="J222" s="48"/>
      <c r="K222" s="47">
        <v>2</v>
      </c>
      <c r="L222" s="48">
        <f>LOOKUP(K222,Calcul!$L$20:$M$51)</f>
        <v>17</v>
      </c>
      <c r="M222" s="47"/>
      <c r="N222" s="48"/>
      <c r="O222" s="47"/>
      <c r="P222" s="48"/>
      <c r="Q222" s="47"/>
      <c r="R222" s="48"/>
      <c r="S222" s="47">
        <v>2</v>
      </c>
      <c r="T222" s="48">
        <f>LOOKUP(S222,Calcul!$L$20:$M$51)</f>
        <v>17</v>
      </c>
      <c r="U222" s="47">
        <v>1</v>
      </c>
      <c r="V222" s="48">
        <f>LOOKUP(U222,Calcul!$L$20:$M$51)</f>
        <v>20</v>
      </c>
      <c r="W222" s="47"/>
      <c r="X222" s="48"/>
      <c r="Y222" s="47">
        <v>2</v>
      </c>
      <c r="Z222" s="48">
        <f>LOOKUP(Y222,Calcul!$L$20:$M$51)</f>
        <v>17</v>
      </c>
      <c r="AA222" s="47"/>
      <c r="AB222" s="48"/>
      <c r="AC222" s="50">
        <f t="shared" si="39"/>
        <v>71</v>
      </c>
      <c r="AD222" s="45">
        <f t="shared" si="40"/>
        <v>4</v>
      </c>
      <c r="AE222" s="51">
        <f t="shared" si="41"/>
        <v>17.75</v>
      </c>
      <c r="AF222" s="51">
        <f aca="true" t="shared" si="42" ref="AF222:AF230">IF(ISNUMBER(AC221),AC221-AC222)</f>
        <v>33</v>
      </c>
      <c r="AG222" s="108"/>
      <c r="AH222" s="109"/>
    </row>
    <row r="223" spans="1:34" s="53" customFormat="1" ht="15" customHeight="1">
      <c r="A223" s="109"/>
      <c r="B223" s="2"/>
      <c r="C223" s="129" t="s">
        <v>251</v>
      </c>
      <c r="D223" s="129" t="s">
        <v>252</v>
      </c>
      <c r="E223" s="39">
        <v>298625</v>
      </c>
      <c r="F223" s="165" t="s">
        <v>165</v>
      </c>
      <c r="G223" s="45" t="s">
        <v>256</v>
      </c>
      <c r="H223" s="192" t="s">
        <v>35</v>
      </c>
      <c r="I223" s="47">
        <v>1</v>
      </c>
      <c r="J223" s="48">
        <f>LOOKUP(I223,Calcul!$L$20:$M$51)</f>
        <v>20</v>
      </c>
      <c r="K223" s="47">
        <v>1</v>
      </c>
      <c r="L223" s="48">
        <f>LOOKUP(K223,Calcul!$L$20:$M$51)</f>
        <v>20</v>
      </c>
      <c r="M223" s="47">
        <v>1</v>
      </c>
      <c r="N223" s="48">
        <f>LOOKUP(M223,Calcul!$L$20:$M$51)</f>
        <v>20</v>
      </c>
      <c r="O223" s="47"/>
      <c r="P223" s="48"/>
      <c r="Q223" s="47"/>
      <c r="R223" s="48"/>
      <c r="S223" s="47"/>
      <c r="T223" s="48"/>
      <c r="U223" s="47"/>
      <c r="V223" s="48"/>
      <c r="W223" s="47"/>
      <c r="X223" s="48"/>
      <c r="Y223" s="47"/>
      <c r="Z223" s="48"/>
      <c r="AA223" s="47"/>
      <c r="AB223" s="48"/>
      <c r="AC223" s="50">
        <f t="shared" si="39"/>
        <v>60</v>
      </c>
      <c r="AD223" s="45">
        <f t="shared" si="40"/>
        <v>3</v>
      </c>
      <c r="AE223" s="51">
        <f t="shared" si="41"/>
        <v>20</v>
      </c>
      <c r="AF223" s="51">
        <f t="shared" si="42"/>
        <v>11</v>
      </c>
      <c r="AG223" s="108"/>
      <c r="AH223" s="109"/>
    </row>
    <row r="224" spans="1:34" s="53" customFormat="1" ht="15" customHeight="1">
      <c r="A224" s="109"/>
      <c r="B224" s="2"/>
      <c r="C224" s="44" t="s">
        <v>258</v>
      </c>
      <c r="D224" s="44"/>
      <c r="E224" s="39">
        <v>281312</v>
      </c>
      <c r="F224" s="165" t="s">
        <v>54</v>
      </c>
      <c r="G224" s="45" t="s">
        <v>256</v>
      </c>
      <c r="H224" s="47" t="s">
        <v>35</v>
      </c>
      <c r="I224" s="47"/>
      <c r="J224" s="48"/>
      <c r="K224" s="47"/>
      <c r="L224" s="48"/>
      <c r="M224" s="47"/>
      <c r="N224" s="48"/>
      <c r="O224" s="47"/>
      <c r="P224" s="48"/>
      <c r="Q224" s="47"/>
      <c r="R224" s="48"/>
      <c r="S224" s="47">
        <v>3</v>
      </c>
      <c r="T224" s="48">
        <f>LOOKUP(S224,Calcul!$L$20:$M$51)</f>
        <v>15</v>
      </c>
      <c r="U224" s="47"/>
      <c r="V224" s="48"/>
      <c r="W224" s="47">
        <v>2</v>
      </c>
      <c r="X224" s="48">
        <f>LOOKUP(W224,Calcul!$L$20:$M$51)</f>
        <v>17</v>
      </c>
      <c r="Y224" s="47">
        <v>5</v>
      </c>
      <c r="Z224" s="48">
        <f>LOOKUP(Y224,Calcul!$L$20:$M$51)</f>
        <v>11</v>
      </c>
      <c r="AA224" s="47"/>
      <c r="AB224" s="48"/>
      <c r="AC224" s="50">
        <f t="shared" si="39"/>
        <v>43</v>
      </c>
      <c r="AD224" s="45">
        <f t="shared" si="40"/>
        <v>3</v>
      </c>
      <c r="AE224" s="51">
        <f t="shared" si="41"/>
        <v>14.333333333333334</v>
      </c>
      <c r="AF224" s="51">
        <f t="shared" si="42"/>
        <v>17</v>
      </c>
      <c r="AG224" s="108"/>
      <c r="AH224" s="109"/>
    </row>
    <row r="225" spans="1:34" s="53" customFormat="1" ht="15" customHeight="1">
      <c r="A225" s="109"/>
      <c r="B225" s="2"/>
      <c r="C225" s="44" t="s">
        <v>259</v>
      </c>
      <c r="D225" s="44"/>
      <c r="E225" s="39">
        <v>11852</v>
      </c>
      <c r="F225" s="130" t="s">
        <v>85</v>
      </c>
      <c r="G225" s="45" t="s">
        <v>256</v>
      </c>
      <c r="H225" s="47" t="s">
        <v>35</v>
      </c>
      <c r="I225" s="47"/>
      <c r="J225" s="48"/>
      <c r="K225" s="47"/>
      <c r="L225" s="48"/>
      <c r="M225" s="58"/>
      <c r="N225" s="59">
        <f>AVERAGE(J225,L225,R225,P225,T225,V225,X225,Z225,AB225)</f>
        <v>12</v>
      </c>
      <c r="O225" s="47"/>
      <c r="P225" s="48"/>
      <c r="Q225" s="47"/>
      <c r="R225" s="48"/>
      <c r="S225" s="47">
        <v>4</v>
      </c>
      <c r="T225" s="48">
        <f>LOOKUP(S225,Calcul!$L$20:$M$51)</f>
        <v>13</v>
      </c>
      <c r="U225" s="47"/>
      <c r="V225" s="48"/>
      <c r="W225" s="47">
        <v>5</v>
      </c>
      <c r="X225" s="48">
        <f>LOOKUP(W225,Calcul!$L$20:$M$51)</f>
        <v>11</v>
      </c>
      <c r="Y225" s="47"/>
      <c r="Z225" s="48"/>
      <c r="AA225" s="47"/>
      <c r="AB225" s="48"/>
      <c r="AC225" s="50">
        <f t="shared" si="39"/>
        <v>36</v>
      </c>
      <c r="AD225" s="45">
        <f t="shared" si="40"/>
        <v>2</v>
      </c>
      <c r="AE225" s="51">
        <f t="shared" si="41"/>
        <v>18</v>
      </c>
      <c r="AF225" s="51">
        <f t="shared" si="42"/>
        <v>7</v>
      </c>
      <c r="AG225" s="108"/>
      <c r="AH225" s="109"/>
    </row>
    <row r="226" spans="1:34" s="53" customFormat="1" ht="15" customHeight="1">
      <c r="A226" s="109"/>
      <c r="B226" s="2"/>
      <c r="C226" s="44" t="s">
        <v>253</v>
      </c>
      <c r="D226" s="44" t="s">
        <v>50</v>
      </c>
      <c r="E226" s="45">
        <v>302863</v>
      </c>
      <c r="F226" s="46" t="s">
        <v>165</v>
      </c>
      <c r="G226" s="45" t="s">
        <v>256</v>
      </c>
      <c r="H226" s="47" t="s">
        <v>35</v>
      </c>
      <c r="I226" s="47"/>
      <c r="J226" s="48"/>
      <c r="K226" s="47"/>
      <c r="L226" s="48"/>
      <c r="M226" s="47"/>
      <c r="N226" s="48"/>
      <c r="O226" s="47">
        <v>1</v>
      </c>
      <c r="P226" s="48">
        <f>LOOKUP(O226,Calcul!$L$20:$M$51)</f>
        <v>20</v>
      </c>
      <c r="Q226" s="47"/>
      <c r="R226" s="48"/>
      <c r="S226" s="47"/>
      <c r="T226" s="48"/>
      <c r="U226" s="47"/>
      <c r="V226" s="48"/>
      <c r="W226" s="47"/>
      <c r="X226" s="48"/>
      <c r="Y226" s="47"/>
      <c r="Z226" s="48"/>
      <c r="AA226" s="47"/>
      <c r="AB226" s="48"/>
      <c r="AC226" s="50">
        <f t="shared" si="39"/>
        <v>20</v>
      </c>
      <c r="AD226" s="45">
        <f t="shared" si="40"/>
        <v>1</v>
      </c>
      <c r="AE226" s="51">
        <f t="shared" si="41"/>
        <v>20</v>
      </c>
      <c r="AF226" s="51">
        <f t="shared" si="42"/>
        <v>16</v>
      </c>
      <c r="AG226" s="108"/>
      <c r="AH226" s="109"/>
    </row>
    <row r="227" spans="1:34" s="53" customFormat="1" ht="15" customHeight="1">
      <c r="A227" s="109"/>
      <c r="B227" s="2"/>
      <c r="C227" s="44" t="s">
        <v>260</v>
      </c>
      <c r="D227" s="33"/>
      <c r="E227" s="39">
        <v>118509</v>
      </c>
      <c r="F227" s="165" t="s">
        <v>165</v>
      </c>
      <c r="G227" s="45" t="s">
        <v>256</v>
      </c>
      <c r="H227" s="192" t="s">
        <v>35</v>
      </c>
      <c r="I227" s="47"/>
      <c r="J227" s="48"/>
      <c r="K227" s="47"/>
      <c r="L227" s="48"/>
      <c r="M227" s="47"/>
      <c r="N227" s="48"/>
      <c r="O227" s="47"/>
      <c r="P227" s="48"/>
      <c r="Q227" s="47"/>
      <c r="R227" s="48"/>
      <c r="S227" s="47"/>
      <c r="T227" s="48"/>
      <c r="U227" s="47"/>
      <c r="V227" s="48"/>
      <c r="W227" s="47">
        <v>1</v>
      </c>
      <c r="X227" s="48">
        <f>LOOKUP(W227,Calcul!$L$20:$M$51)</f>
        <v>20</v>
      </c>
      <c r="Y227" s="47"/>
      <c r="Z227" s="48"/>
      <c r="AA227" s="47"/>
      <c r="AB227" s="48"/>
      <c r="AC227" s="50">
        <f t="shared" si="39"/>
        <v>20</v>
      </c>
      <c r="AD227" s="45">
        <f t="shared" si="40"/>
        <v>1</v>
      </c>
      <c r="AE227" s="51">
        <f t="shared" si="41"/>
        <v>20</v>
      </c>
      <c r="AF227" s="51">
        <f t="shared" si="42"/>
        <v>0</v>
      </c>
      <c r="AG227" s="108"/>
      <c r="AH227" s="109"/>
    </row>
    <row r="228" spans="1:34" s="53" customFormat="1" ht="15" customHeight="1">
      <c r="A228" s="109"/>
      <c r="B228" s="2"/>
      <c r="C228" s="44" t="s">
        <v>261</v>
      </c>
      <c r="D228" s="33"/>
      <c r="E228" s="39">
        <v>2374</v>
      </c>
      <c r="F228" s="165" t="s">
        <v>189</v>
      </c>
      <c r="G228" s="45" t="s">
        <v>256</v>
      </c>
      <c r="H228" s="192" t="s">
        <v>35</v>
      </c>
      <c r="I228" s="47"/>
      <c r="J228" s="48"/>
      <c r="K228" s="47"/>
      <c r="L228" s="48"/>
      <c r="M228" s="47"/>
      <c r="N228" s="48"/>
      <c r="O228" s="47"/>
      <c r="P228" s="48"/>
      <c r="Q228" s="47"/>
      <c r="R228" s="48"/>
      <c r="S228" s="47"/>
      <c r="T228" s="48"/>
      <c r="U228" s="47"/>
      <c r="V228" s="48"/>
      <c r="W228" s="47"/>
      <c r="X228" s="48"/>
      <c r="Y228" s="47">
        <v>3</v>
      </c>
      <c r="Z228" s="48">
        <f>LOOKUP(Y228,Calcul!$L$20:$M$51)</f>
        <v>15</v>
      </c>
      <c r="AA228" s="47"/>
      <c r="AB228" s="48"/>
      <c r="AC228" s="50">
        <f t="shared" si="39"/>
        <v>15</v>
      </c>
      <c r="AD228" s="45">
        <f t="shared" si="40"/>
        <v>1</v>
      </c>
      <c r="AE228" s="51">
        <f t="shared" si="41"/>
        <v>15</v>
      </c>
      <c r="AF228" s="51">
        <f t="shared" si="42"/>
        <v>5</v>
      </c>
      <c r="AG228" s="108"/>
      <c r="AH228" s="109"/>
    </row>
    <row r="229" spans="1:34" s="53" customFormat="1" ht="15" customHeight="1">
      <c r="A229" s="109"/>
      <c r="B229" s="2"/>
      <c r="C229" s="44" t="s">
        <v>262</v>
      </c>
      <c r="D229" s="44"/>
      <c r="E229" s="45">
        <v>11202</v>
      </c>
      <c r="F229" s="46" t="s">
        <v>37</v>
      </c>
      <c r="G229" s="45" t="s">
        <v>256</v>
      </c>
      <c r="H229" s="192" t="s">
        <v>35</v>
      </c>
      <c r="I229" s="47"/>
      <c r="J229" s="48"/>
      <c r="K229" s="47"/>
      <c r="L229" s="48"/>
      <c r="M229" s="47">
        <v>3</v>
      </c>
      <c r="N229" s="48">
        <f>LOOKUP(M229,Calcul!$L$20:$M$51)</f>
        <v>15</v>
      </c>
      <c r="O229" s="47"/>
      <c r="P229" s="48"/>
      <c r="Q229" s="47"/>
      <c r="R229" s="48"/>
      <c r="S229" s="47"/>
      <c r="T229" s="48"/>
      <c r="U229" s="47"/>
      <c r="V229" s="48"/>
      <c r="W229" s="47"/>
      <c r="X229" s="48"/>
      <c r="Y229" s="47"/>
      <c r="Z229" s="48"/>
      <c r="AA229" s="47"/>
      <c r="AB229" s="48"/>
      <c r="AC229" s="50">
        <f t="shared" si="39"/>
        <v>15</v>
      </c>
      <c r="AD229" s="45">
        <f t="shared" si="40"/>
        <v>1</v>
      </c>
      <c r="AE229" s="51">
        <f t="shared" si="41"/>
        <v>15</v>
      </c>
      <c r="AF229" s="51">
        <f t="shared" si="42"/>
        <v>0</v>
      </c>
      <c r="AG229" s="108"/>
      <c r="AH229" s="109"/>
    </row>
    <row r="230" spans="1:34" s="53" customFormat="1" ht="15" customHeight="1">
      <c r="A230" s="109"/>
      <c r="B230" s="2"/>
      <c r="C230" s="44" t="s">
        <v>263</v>
      </c>
      <c r="D230" s="33"/>
      <c r="E230" s="39">
        <v>115226</v>
      </c>
      <c r="F230" s="165" t="s">
        <v>54</v>
      </c>
      <c r="G230" s="45" t="s">
        <v>256</v>
      </c>
      <c r="H230" s="192" t="s">
        <v>35</v>
      </c>
      <c r="I230" s="47"/>
      <c r="J230" s="48"/>
      <c r="K230" s="47">
        <v>4</v>
      </c>
      <c r="L230" s="48">
        <f>LOOKUP(K230,Calcul!$L$20:$M$51)</f>
        <v>13</v>
      </c>
      <c r="M230" s="47"/>
      <c r="N230" s="48"/>
      <c r="O230" s="47"/>
      <c r="P230" s="48"/>
      <c r="Q230" s="47"/>
      <c r="R230" s="48"/>
      <c r="S230" s="47"/>
      <c r="T230" s="48"/>
      <c r="U230" s="47"/>
      <c r="V230" s="48"/>
      <c r="W230" s="47"/>
      <c r="X230" s="48"/>
      <c r="Y230" s="47"/>
      <c r="Z230" s="48"/>
      <c r="AA230" s="47"/>
      <c r="AB230" s="48"/>
      <c r="AC230" s="50">
        <f t="shared" si="39"/>
        <v>13</v>
      </c>
      <c r="AD230" s="45">
        <f t="shared" si="40"/>
        <v>1</v>
      </c>
      <c r="AE230" s="51">
        <f t="shared" si="41"/>
        <v>13</v>
      </c>
      <c r="AF230" s="51">
        <f t="shared" si="42"/>
        <v>2</v>
      </c>
      <c r="AG230" s="108"/>
      <c r="AH230" s="109"/>
    </row>
    <row r="231" spans="1:34" s="53" customFormat="1" ht="15" customHeight="1">
      <c r="A231" s="109"/>
      <c r="B231" s="2"/>
      <c r="C231" s="87" t="s">
        <v>205</v>
      </c>
      <c r="D231" s="87"/>
      <c r="E231" s="203">
        <v>65741</v>
      </c>
      <c r="F231" s="86" t="s">
        <v>206</v>
      </c>
      <c r="G231" s="92" t="s">
        <v>64</v>
      </c>
      <c r="H231" s="89" t="s">
        <v>35</v>
      </c>
      <c r="I231" s="89"/>
      <c r="J231" s="90"/>
      <c r="K231" s="89"/>
      <c r="L231" s="90"/>
      <c r="M231" s="89"/>
      <c r="N231" s="90"/>
      <c r="O231" s="89"/>
      <c r="P231" s="90"/>
      <c r="Q231" s="89"/>
      <c r="R231" s="90"/>
      <c r="S231" s="89"/>
      <c r="T231" s="90"/>
      <c r="U231" s="89"/>
      <c r="V231" s="90"/>
      <c r="W231" s="89">
        <v>4</v>
      </c>
      <c r="X231" s="90">
        <f>LOOKUP(W231,Calcul!$L$20:$M$51)</f>
        <v>13</v>
      </c>
      <c r="Y231" s="89">
        <v>6</v>
      </c>
      <c r="Z231" s="90">
        <f>LOOKUP(Y231,Calcul!$L$20:$M$51)</f>
        <v>10</v>
      </c>
      <c r="AA231" s="89"/>
      <c r="AB231" s="90"/>
      <c r="AC231" s="91">
        <f t="shared" si="39"/>
        <v>23</v>
      </c>
      <c r="AD231" s="92">
        <f t="shared" si="40"/>
        <v>2</v>
      </c>
      <c r="AE231" s="93">
        <f t="shared" si="41"/>
        <v>11.5</v>
      </c>
      <c r="AF231" s="93"/>
      <c r="AG231" s="108"/>
      <c r="AH231" s="109"/>
    </row>
    <row r="232" spans="1:34" s="53" customFormat="1" ht="15" customHeight="1">
      <c r="A232" s="109"/>
      <c r="B232" s="2"/>
      <c r="C232" s="87" t="s">
        <v>204</v>
      </c>
      <c r="D232" s="87" t="s">
        <v>50</v>
      </c>
      <c r="E232" s="92">
        <v>10286</v>
      </c>
      <c r="F232" s="86" t="s">
        <v>54</v>
      </c>
      <c r="G232" s="92" t="s">
        <v>64</v>
      </c>
      <c r="H232" s="89" t="s">
        <v>35</v>
      </c>
      <c r="I232" s="89"/>
      <c r="J232" s="90"/>
      <c r="K232" s="89"/>
      <c r="L232" s="90"/>
      <c r="M232" s="89"/>
      <c r="N232" s="90"/>
      <c r="O232" s="89"/>
      <c r="P232" s="90"/>
      <c r="Q232" s="89"/>
      <c r="R232" s="90"/>
      <c r="S232" s="89"/>
      <c r="T232" s="90"/>
      <c r="U232" s="89"/>
      <c r="V232" s="90"/>
      <c r="W232" s="89"/>
      <c r="X232" s="90"/>
      <c r="Y232" s="89">
        <v>4</v>
      </c>
      <c r="Z232" s="90">
        <f>LOOKUP(Y232,Calcul!$L$20:$M$51)</f>
        <v>13</v>
      </c>
      <c r="AA232" s="89"/>
      <c r="AB232" s="90"/>
      <c r="AC232" s="91">
        <f t="shared" si="39"/>
        <v>13</v>
      </c>
      <c r="AD232" s="92">
        <f t="shared" si="40"/>
        <v>1</v>
      </c>
      <c r="AE232" s="93">
        <f t="shared" si="41"/>
        <v>13</v>
      </c>
      <c r="AF232" s="93"/>
      <c r="AG232" s="108"/>
      <c r="AH232" s="109"/>
    </row>
    <row r="233" spans="6:31" ht="15.75">
      <c r="F233" s="196" t="s">
        <v>230</v>
      </c>
      <c r="G233" s="197"/>
      <c r="I233" s="68">
        <f>COUNTA(I221:I232)</f>
        <v>1</v>
      </c>
      <c r="K233" s="68">
        <f>COUNTA(K221:K232)</f>
        <v>4</v>
      </c>
      <c r="M233" s="68">
        <f>COUNTA(M221:M232)</f>
        <v>3</v>
      </c>
      <c r="O233" s="68">
        <f>COUNTA(O221:O232)</f>
        <v>1</v>
      </c>
      <c r="Q233" s="68">
        <f>COUNTA(Q221:Q232)</f>
        <v>0</v>
      </c>
      <c r="S233" s="68">
        <f>COUNTA(S221:S232)</f>
        <v>4</v>
      </c>
      <c r="U233" s="68">
        <f>COUNTA(U221:U232)</f>
        <v>2</v>
      </c>
      <c r="W233" s="68">
        <f>COUNTA(W221:W232)</f>
        <v>5</v>
      </c>
      <c r="Y233" s="68">
        <f>COUNTA(Y221:Y232)</f>
        <v>6</v>
      </c>
      <c r="AA233" s="68">
        <f>COUNTA(AA221:AA232)</f>
        <v>0</v>
      </c>
      <c r="AC233" s="198"/>
      <c r="AD233" s="3"/>
      <c r="AE233" s="199"/>
    </row>
    <row r="234" spans="1:34" s="10" customFormat="1" ht="15.75">
      <c r="A234" s="1"/>
      <c r="B234" s="2"/>
      <c r="I234" s="7"/>
      <c r="J234" s="8"/>
      <c r="K234" s="7"/>
      <c r="L234" s="8"/>
      <c r="M234" s="7"/>
      <c r="N234" s="8"/>
      <c r="R234" s="8"/>
      <c r="T234" s="8"/>
      <c r="Z234" s="8"/>
      <c r="AA234" s="7"/>
      <c r="AB234" s="8"/>
      <c r="AC234" s="9"/>
      <c r="AD234" s="7"/>
      <c r="AE234" s="11"/>
      <c r="AF234"/>
      <c r="AG234" s="12"/>
      <c r="AH234" s="1"/>
    </row>
    <row r="235" spans="6:27" ht="15.75">
      <c r="F235" s="66" t="s">
        <v>264</v>
      </c>
      <c r="I235" s="71">
        <f>I233+I216+I190+I109+I68+I12</f>
        <v>48</v>
      </c>
      <c r="J235" s="72"/>
      <c r="K235" s="71">
        <f>K233+K216+K190+K109+K68+K12</f>
        <v>63</v>
      </c>
      <c r="L235" s="72"/>
      <c r="M235" s="71">
        <f>M233+M216+M190+M109+M68+M12</f>
        <v>52</v>
      </c>
      <c r="N235" s="72"/>
      <c r="O235" s="71">
        <f>O233+O216+O190+O109+O68+O12</f>
        <v>61</v>
      </c>
      <c r="P235" s="71"/>
      <c r="Q235" s="71">
        <f>Q233+Q216+Q190+Q109+Q68+Q12</f>
        <v>0</v>
      </c>
      <c r="R235" s="72"/>
      <c r="S235" s="71">
        <f>S233+S216+S190+S109+S68+S12</f>
        <v>78</v>
      </c>
      <c r="T235" s="72"/>
      <c r="U235" s="71">
        <f>U233+U216+U190+U109+U68+U12</f>
        <v>44</v>
      </c>
      <c r="V235" s="71"/>
      <c r="W235" s="71">
        <f>W233+W216+W190+W109+W68+W12</f>
        <v>50</v>
      </c>
      <c r="X235" s="71"/>
      <c r="Y235" s="71">
        <f>Y233+Y216+Y190+Y109+Y68+Y12</f>
        <v>79</v>
      </c>
      <c r="Z235" s="72"/>
      <c r="AA235" s="71">
        <f>AA233+AA216+AA190+AA109+AA68+AA12</f>
        <v>56</v>
      </c>
    </row>
    <row r="238" spans="9:28" ht="15.75" hidden="1">
      <c r="I238" s="204"/>
      <c r="J238" s="59" t="e">
        <f>AVERAGE(L238,N238,P238,R238,T238,V238,X238,Z238,AB238)</f>
        <v>#VALUE!</v>
      </c>
      <c r="K238" s="204"/>
      <c r="L238" s="205" t="e">
        <f>AVERAGE(Z238,AB238,J238,N238,P238,R238,T238,V238,X238)</f>
        <v>#VALUE!</v>
      </c>
      <c r="M238" s="204"/>
      <c r="N238" s="205" t="e">
        <f>AVERAGE(J238,L238,P238,R238,T238,V238,X238,Z238,AB238)</f>
        <v>#VALUE!</v>
      </c>
      <c r="O238" s="204"/>
      <c r="P238" s="205" t="e">
        <f>AVERAGE(J238,L238,N238,R238,T238,V238,X238,Z238,AB238)</f>
        <v>#VALUE!</v>
      </c>
      <c r="Q238" s="204"/>
      <c r="R238" s="205" t="e">
        <f>AVERAGE(J238,L238,N238,P238,T238,V238,X238,Z238,AB238)</f>
        <v>#VALUE!</v>
      </c>
      <c r="S238" s="204"/>
      <c r="T238" s="205" t="e">
        <f>AVERAGE(J238,L238,N238,P238,R238,V238,X238,Z238,AB238)</f>
        <v>#VALUE!</v>
      </c>
      <c r="U238" s="204"/>
      <c r="V238" s="205" t="e">
        <f>AVERAGE(J238,L238,N238,P238,R238,T238,X238,Z238,AB238)</f>
        <v>#VALUE!</v>
      </c>
      <c r="W238" s="204"/>
      <c r="X238" s="205" t="e">
        <f>AVERAGE(J238,L238,N238,P238,R238,T238,V238,Z238,AB238)</f>
        <v>#VALUE!</v>
      </c>
      <c r="Y238" s="204"/>
      <c r="Z238" s="205" t="e">
        <f>AVERAGE(J238,L238,N238,P238,R238,T238,V238,X238,AB238)</f>
        <v>#VALUE!</v>
      </c>
      <c r="AA238" s="204"/>
      <c r="AB238" s="205" t="e">
        <f>AVERAGE(J238,L238,N238,P238,R238,T238,V238,X238,Z238)</f>
        <v>#VALUE!</v>
      </c>
    </row>
  </sheetData>
  <sheetProtection selectLockedCells="1" selectUnlockedCells="1"/>
  <mergeCells count="140"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I192:J192"/>
    <mergeCell ref="K192:L192"/>
    <mergeCell ref="M192:N192"/>
    <mergeCell ref="O192:P192"/>
    <mergeCell ref="Q192:R192"/>
    <mergeCell ref="S192:T192"/>
    <mergeCell ref="U192:V192"/>
    <mergeCell ref="W192:X192"/>
    <mergeCell ref="Y192:Z192"/>
    <mergeCell ref="AA192:AB192"/>
    <mergeCell ref="I193:J193"/>
    <mergeCell ref="K193:L193"/>
    <mergeCell ref="M193:N193"/>
    <mergeCell ref="O193:P193"/>
    <mergeCell ref="Q193:R193"/>
    <mergeCell ref="S193:T193"/>
    <mergeCell ref="U193:V193"/>
    <mergeCell ref="W193:X193"/>
    <mergeCell ref="Y193:Z193"/>
    <mergeCell ref="AA193:AB193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Y218:Z218"/>
    <mergeCell ref="AA218:AB218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AA219:AB219"/>
  </mergeCells>
  <printOptions/>
  <pageMargins left="0.00625" right="0.39375" top="0.3423611111111111" bottom="0.32916666666666666" header="0.14791666666666667" footer="0.1625"/>
  <pageSetup horizontalDpi="300" verticalDpi="300" orientation="landscape" paperSize="9" scale="52"/>
  <headerFooter alignWithMargins="0">
    <oddHeader>&amp;C&amp;"Arial,Gras"&amp;14Trophée Est 2018</oddHeader>
    <oddFooter>&amp;C&amp;"Times New Roman,Normal"&amp;12&amp;D</oddFooter>
  </headerFooter>
  <rowBreaks count="3" manualBreakCount="3">
    <brk id="69" max="255" man="1"/>
    <brk id="110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H188"/>
  <sheetViews>
    <sheetView zoomScale="65" zoomScaleNormal="65" workbookViewId="0" topLeftCell="B1">
      <pane xSplit="7" topLeftCell="I1" activePane="topRight" state="frozen"/>
      <selection pane="topLeft" activeCell="B1" sqref="B1"/>
      <selection pane="topRight" activeCell="H39" sqref="H39"/>
    </sheetView>
  </sheetViews>
  <sheetFormatPr defaultColWidth="10.28125" defaultRowHeight="15"/>
  <cols>
    <col min="1" max="1" width="10.7109375" style="1" hidden="1" customWidth="1"/>
    <col min="2" max="2" width="4.57421875" style="5" customWidth="1"/>
    <col min="3" max="3" width="25.00390625" style="1" customWidth="1"/>
    <col min="4" max="4" width="10.7109375" style="1" hidden="1" customWidth="1"/>
    <col min="5" max="5" width="10.421875" style="3" customWidth="1"/>
    <col min="6" max="6" width="22.7109375" style="4" customWidth="1"/>
    <col min="7" max="7" width="5.28125" style="5" customWidth="1"/>
    <col min="8" max="8" width="5.421875" style="6" customWidth="1"/>
    <col min="9" max="9" width="7.57421875" style="7" hidden="1" customWidth="1"/>
    <col min="10" max="10" width="7.57421875" style="8" hidden="1" customWidth="1"/>
    <col min="11" max="11" width="7.57421875" style="7" hidden="1" customWidth="1"/>
    <col min="12" max="12" width="7.57421875" style="8" hidden="1" customWidth="1"/>
    <col min="13" max="13" width="7.57421875" style="7" hidden="1" customWidth="1"/>
    <col min="14" max="14" width="7.57421875" style="8" hidden="1" customWidth="1"/>
    <col min="15" max="15" width="7.57421875" style="9" hidden="1" customWidth="1"/>
    <col min="16" max="16" width="7.57421875" style="10" hidden="1" customWidth="1"/>
    <col min="17" max="17" width="10.7109375" style="7" hidden="1" customWidth="1"/>
    <col min="18" max="18" width="10.7109375" style="8" hidden="1" customWidth="1"/>
    <col min="19" max="19" width="7.57421875" style="7" customWidth="1"/>
    <col min="20" max="20" width="7.57421875" style="8" customWidth="1"/>
    <col min="21" max="22" width="7.57421875" style="10" customWidth="1"/>
    <col min="23" max="23" width="7.57421875" style="9" customWidth="1"/>
    <col min="24" max="24" width="7.57421875" style="10" customWidth="1"/>
    <col min="25" max="25" width="7.57421875" style="7" hidden="1" customWidth="1"/>
    <col min="26" max="26" width="7.57421875" style="8" hidden="1" customWidth="1"/>
    <col min="27" max="27" width="7.57421875" style="7" customWidth="1"/>
    <col min="28" max="28" width="7.57421875" style="8" customWidth="1"/>
    <col min="29" max="29" width="8.140625" style="9" customWidth="1"/>
    <col min="30" max="30" width="12.28125" style="7" customWidth="1"/>
    <col min="31" max="31" width="12.28125" style="11" customWidth="1"/>
    <col min="32" max="32" width="10.7109375" style="0" customWidth="1"/>
    <col min="33" max="33" width="11.28125" style="12" customWidth="1"/>
    <col min="34" max="251" width="11.28125" style="1" customWidth="1"/>
    <col min="252" max="16384" width="11.28125" style="0" customWidth="1"/>
  </cols>
  <sheetData>
    <row r="1" spans="2:33" s="13" customFormat="1" ht="24">
      <c r="B1" s="14"/>
      <c r="C1" s="15" t="s">
        <v>0</v>
      </c>
      <c r="D1" s="16"/>
      <c r="E1" s="17"/>
      <c r="F1" s="16"/>
      <c r="G1" s="18"/>
      <c r="H1" s="16"/>
      <c r="I1" s="19" t="s">
        <v>1</v>
      </c>
      <c r="J1" s="19"/>
      <c r="K1" s="19" t="s">
        <v>2</v>
      </c>
      <c r="L1" s="19"/>
      <c r="M1" s="19" t="s">
        <v>3</v>
      </c>
      <c r="N1" s="19"/>
      <c r="O1" s="19" t="s">
        <v>4</v>
      </c>
      <c r="P1" s="19"/>
      <c r="Q1" s="19" t="s">
        <v>5</v>
      </c>
      <c r="R1" s="19"/>
      <c r="S1" s="19" t="s">
        <v>6</v>
      </c>
      <c r="T1" s="19"/>
      <c r="U1" s="19" t="s">
        <v>265</v>
      </c>
      <c r="V1" s="19"/>
      <c r="W1" s="19" t="s">
        <v>7</v>
      </c>
      <c r="X1" s="19"/>
      <c r="Y1" s="19" t="s">
        <v>8</v>
      </c>
      <c r="Z1" s="19"/>
      <c r="AA1" s="19" t="s">
        <v>9</v>
      </c>
      <c r="AB1" s="19"/>
      <c r="AC1" s="20"/>
      <c r="AD1" s="20"/>
      <c r="AE1" s="21"/>
      <c r="AF1" s="16"/>
      <c r="AG1" s="22"/>
    </row>
    <row r="2" spans="2:33" s="23" customFormat="1" ht="12.75" customHeight="1">
      <c r="B2" s="206"/>
      <c r="C2" s="25"/>
      <c r="D2" s="25"/>
      <c r="E2" s="26"/>
      <c r="F2" s="25"/>
      <c r="G2" s="27"/>
      <c r="H2" s="28"/>
      <c r="I2" s="29" t="s">
        <v>11</v>
      </c>
      <c r="J2" s="29"/>
      <c r="K2" s="29" t="s">
        <v>12</v>
      </c>
      <c r="L2" s="29"/>
      <c r="M2" s="29" t="s">
        <v>13</v>
      </c>
      <c r="N2" s="29"/>
      <c r="O2" s="29" t="s">
        <v>14</v>
      </c>
      <c r="P2" s="29"/>
      <c r="Q2" s="29" t="s">
        <v>15</v>
      </c>
      <c r="R2" s="29"/>
      <c r="S2" s="29" t="s">
        <v>16</v>
      </c>
      <c r="T2" s="29"/>
      <c r="U2" s="29" t="s">
        <v>266</v>
      </c>
      <c r="V2" s="29"/>
      <c r="W2" s="29" t="s">
        <v>17</v>
      </c>
      <c r="X2" s="29"/>
      <c r="Y2" s="29" t="s">
        <v>18</v>
      </c>
      <c r="Z2" s="29"/>
      <c r="AA2" s="29" t="s">
        <v>19</v>
      </c>
      <c r="AB2" s="29"/>
      <c r="AC2" s="30"/>
      <c r="AD2" s="30"/>
      <c r="AE2" s="31"/>
      <c r="AF2" s="30"/>
      <c r="AG2" s="32"/>
    </row>
    <row r="3" spans="3:32" ht="16.5">
      <c r="C3" s="33" t="s">
        <v>20</v>
      </c>
      <c r="D3" s="33" t="s">
        <v>21</v>
      </c>
      <c r="E3" s="34" t="s">
        <v>22</v>
      </c>
      <c r="F3" s="35" t="s">
        <v>23</v>
      </c>
      <c r="G3" s="36" t="s">
        <v>24</v>
      </c>
      <c r="H3" s="37" t="s">
        <v>25</v>
      </c>
      <c r="I3" s="38" t="s">
        <v>26</v>
      </c>
      <c r="J3" s="34" t="s">
        <v>27</v>
      </c>
      <c r="K3" s="38" t="s">
        <v>26</v>
      </c>
      <c r="L3" s="34" t="s">
        <v>27</v>
      </c>
      <c r="M3" s="38" t="s">
        <v>26</v>
      </c>
      <c r="N3" s="34" t="s">
        <v>27</v>
      </c>
      <c r="O3" s="39" t="s">
        <v>26</v>
      </c>
      <c r="P3" s="34" t="s">
        <v>27</v>
      </c>
      <c r="Q3" s="38" t="s">
        <v>26</v>
      </c>
      <c r="R3" s="34" t="s">
        <v>27</v>
      </c>
      <c r="S3" s="39" t="s">
        <v>26</v>
      </c>
      <c r="T3" s="34" t="s">
        <v>27</v>
      </c>
      <c r="U3" s="39" t="s">
        <v>26</v>
      </c>
      <c r="V3" s="34" t="s">
        <v>27</v>
      </c>
      <c r="W3" s="39" t="s">
        <v>26</v>
      </c>
      <c r="X3" s="34" t="s">
        <v>27</v>
      </c>
      <c r="Y3" s="38" t="s">
        <v>26</v>
      </c>
      <c r="Z3" s="34" t="s">
        <v>27</v>
      </c>
      <c r="AA3" s="38" t="s">
        <v>26</v>
      </c>
      <c r="AB3" s="34" t="s">
        <v>27</v>
      </c>
      <c r="AC3" s="40" t="s">
        <v>28</v>
      </c>
      <c r="AD3" s="40" t="s">
        <v>29</v>
      </c>
      <c r="AE3" s="41" t="s">
        <v>30</v>
      </c>
      <c r="AF3" s="41" t="s">
        <v>31</v>
      </c>
    </row>
    <row r="4" spans="1:34" s="53" customFormat="1" ht="15.75">
      <c r="A4" s="42"/>
      <c r="B4" s="207">
        <v>1</v>
      </c>
      <c r="C4" s="44" t="s">
        <v>38</v>
      </c>
      <c r="D4" s="44"/>
      <c r="E4" s="45">
        <v>70294</v>
      </c>
      <c r="F4" s="57" t="s">
        <v>39</v>
      </c>
      <c r="G4" s="208" t="s">
        <v>34</v>
      </c>
      <c r="H4" s="47" t="s">
        <v>35</v>
      </c>
      <c r="I4" s="47"/>
      <c r="J4" s="48"/>
      <c r="K4" s="47"/>
      <c r="L4" s="48"/>
      <c r="M4" s="47"/>
      <c r="N4" s="48"/>
      <c r="O4" s="47"/>
      <c r="P4" s="48"/>
      <c r="Q4" s="47"/>
      <c r="R4" s="48"/>
      <c r="S4" s="209"/>
      <c r="T4" s="210">
        <f>AVERAGE(V4,AB4,X4)</f>
        <v>18.5</v>
      </c>
      <c r="U4" s="47">
        <v>2</v>
      </c>
      <c r="V4" s="48">
        <f>LOOKUP(U4,Calcul!$L$20:$M$51)</f>
        <v>17</v>
      </c>
      <c r="W4" s="47"/>
      <c r="X4" s="48"/>
      <c r="Y4" s="47"/>
      <c r="Z4" s="48"/>
      <c r="AA4" s="47">
        <v>1</v>
      </c>
      <c r="AB4" s="48">
        <f>LOOKUP(AA4,Calcul!$L$20:$M$51)</f>
        <v>20</v>
      </c>
      <c r="AC4" s="50">
        <f aca="true" t="shared" si="0" ref="AC4:AC10">SUM(J4,L4,N4,P4,R4,T4,V4,X4,Z4,AB4)</f>
        <v>55.5</v>
      </c>
      <c r="AD4" s="45">
        <f aca="true" t="shared" si="1" ref="AD4:AD10">COUNTA(I4,K4,M4,S4,O4,Q4,U4,W4,Y4,AA4)</f>
        <v>2</v>
      </c>
      <c r="AE4" s="51">
        <f aca="true" t="shared" si="2" ref="AE4:AE10">AC4/AD4</f>
        <v>27.75</v>
      </c>
      <c r="AF4" s="51"/>
      <c r="AG4" s="52"/>
      <c r="AH4" s="42"/>
    </row>
    <row r="5" spans="1:34" s="53" customFormat="1" ht="15" customHeight="1">
      <c r="A5" s="42"/>
      <c r="B5" s="207">
        <v>2</v>
      </c>
      <c r="C5" s="44" t="s">
        <v>32</v>
      </c>
      <c r="D5" s="44"/>
      <c r="E5" s="45">
        <v>262830</v>
      </c>
      <c r="F5" s="46" t="s">
        <v>33</v>
      </c>
      <c r="G5" s="192" t="s">
        <v>34</v>
      </c>
      <c r="H5" s="47" t="s">
        <v>35</v>
      </c>
      <c r="I5" s="47"/>
      <c r="J5" s="48"/>
      <c r="K5" s="47"/>
      <c r="L5" s="48"/>
      <c r="M5" s="47"/>
      <c r="N5" s="48"/>
      <c r="O5" s="47"/>
      <c r="P5" s="48"/>
      <c r="Q5" s="47"/>
      <c r="R5" s="48"/>
      <c r="S5" s="47">
        <v>1</v>
      </c>
      <c r="T5" s="48">
        <f>LOOKUP(S5,Calcul!$L$20:$M$51)</f>
        <v>20</v>
      </c>
      <c r="U5" s="47"/>
      <c r="V5" s="48"/>
      <c r="W5" s="47">
        <v>1</v>
      </c>
      <c r="X5" s="48">
        <f>LOOKUP(W5,Calcul!$L$20:$M$51)</f>
        <v>20</v>
      </c>
      <c r="Y5" s="47"/>
      <c r="Z5" s="48"/>
      <c r="AA5" s="47">
        <v>3</v>
      </c>
      <c r="AB5" s="48">
        <f>LOOKUP(AA5,Calcul!$L$20:$M$51)</f>
        <v>15</v>
      </c>
      <c r="AC5" s="50">
        <f t="shared" si="0"/>
        <v>55</v>
      </c>
      <c r="AD5" s="45">
        <f t="shared" si="1"/>
        <v>3</v>
      </c>
      <c r="AE5" s="51">
        <f t="shared" si="2"/>
        <v>18.333333333333332</v>
      </c>
      <c r="AF5" s="51">
        <f aca="true" t="shared" si="3" ref="AF5:AF10">IF(ISNUMBER(AC4),AC4-AC5)</f>
        <v>0.5</v>
      </c>
      <c r="AG5" s="52"/>
      <c r="AH5" s="42"/>
    </row>
    <row r="6" spans="2:33" s="42" customFormat="1" ht="15" customHeight="1">
      <c r="B6" s="207">
        <v>3</v>
      </c>
      <c r="C6" s="44" t="s">
        <v>36</v>
      </c>
      <c r="D6" s="44"/>
      <c r="E6" s="39">
        <v>140858</v>
      </c>
      <c r="F6" s="46" t="s">
        <v>37</v>
      </c>
      <c r="G6" s="192" t="s">
        <v>34</v>
      </c>
      <c r="H6" s="47" t="s">
        <v>35</v>
      </c>
      <c r="I6" s="47"/>
      <c r="J6" s="48"/>
      <c r="K6" s="47"/>
      <c r="L6" s="48"/>
      <c r="M6" s="47"/>
      <c r="N6" s="48"/>
      <c r="O6" s="47"/>
      <c r="P6" s="48"/>
      <c r="Q6" s="47"/>
      <c r="R6" s="48"/>
      <c r="S6" s="47">
        <v>2</v>
      </c>
      <c r="T6" s="48">
        <f>LOOKUP(S6,Calcul!$L$20:$M$51)</f>
        <v>17</v>
      </c>
      <c r="U6" s="47"/>
      <c r="V6" s="48"/>
      <c r="W6" s="47">
        <v>2</v>
      </c>
      <c r="X6" s="48">
        <f>LOOKUP(W6,Calcul!$L$20:$M$51)</f>
        <v>17</v>
      </c>
      <c r="Y6" s="47"/>
      <c r="Z6" s="48"/>
      <c r="AA6" s="47">
        <v>2</v>
      </c>
      <c r="AB6" s="48">
        <f>LOOKUP(AA6,Calcul!$L$20:$M$51)</f>
        <v>17</v>
      </c>
      <c r="AC6" s="50">
        <f t="shared" si="0"/>
        <v>51</v>
      </c>
      <c r="AD6" s="45">
        <f t="shared" si="1"/>
        <v>3</v>
      </c>
      <c r="AE6" s="51">
        <f t="shared" si="2"/>
        <v>17</v>
      </c>
      <c r="AF6" s="51">
        <f t="shared" si="3"/>
        <v>4</v>
      </c>
      <c r="AG6" s="52"/>
    </row>
    <row r="7" spans="1:34" s="53" customFormat="1" ht="15" customHeight="1">
      <c r="A7" s="42"/>
      <c r="B7" s="207">
        <v>4</v>
      </c>
      <c r="C7" s="44" t="s">
        <v>46</v>
      </c>
      <c r="D7" s="44"/>
      <c r="E7" s="211">
        <v>295573</v>
      </c>
      <c r="F7" s="212" t="s">
        <v>47</v>
      </c>
      <c r="G7" s="192" t="s">
        <v>34</v>
      </c>
      <c r="H7" s="47" t="s">
        <v>35</v>
      </c>
      <c r="I7" s="47"/>
      <c r="J7" s="48"/>
      <c r="K7" s="47"/>
      <c r="L7" s="48"/>
      <c r="M7" s="47"/>
      <c r="N7" s="48"/>
      <c r="O7" s="47"/>
      <c r="P7" s="48"/>
      <c r="Q7" s="47"/>
      <c r="R7" s="48"/>
      <c r="S7" s="47"/>
      <c r="T7" s="48"/>
      <c r="U7" s="47">
        <v>4</v>
      </c>
      <c r="V7" s="48">
        <f>LOOKUP(U7,Calcul!$L$20:$M$51)</f>
        <v>13</v>
      </c>
      <c r="W7" s="47"/>
      <c r="X7" s="48"/>
      <c r="Y7" s="47"/>
      <c r="Z7" s="48"/>
      <c r="AA7" s="47">
        <v>4</v>
      </c>
      <c r="AB7" s="48">
        <f>LOOKUP(AA7,Calcul!$L$20:$M$51)</f>
        <v>13</v>
      </c>
      <c r="AC7" s="50">
        <f t="shared" si="0"/>
        <v>26</v>
      </c>
      <c r="AD7" s="45">
        <f t="shared" si="1"/>
        <v>2</v>
      </c>
      <c r="AE7" s="51">
        <f t="shared" si="2"/>
        <v>13</v>
      </c>
      <c r="AF7" s="51">
        <f t="shared" si="3"/>
        <v>25</v>
      </c>
      <c r="AG7" s="52"/>
      <c r="AH7" s="42"/>
    </row>
    <row r="8" spans="1:34" s="53" customFormat="1" ht="15" customHeight="1">
      <c r="A8" s="42"/>
      <c r="B8" s="207">
        <v>5</v>
      </c>
      <c r="C8" s="46" t="s">
        <v>45</v>
      </c>
      <c r="D8" s="44"/>
      <c r="E8" s="45">
        <v>151791</v>
      </c>
      <c r="F8" s="46" t="s">
        <v>33</v>
      </c>
      <c r="G8" s="208" t="s">
        <v>34</v>
      </c>
      <c r="H8" s="47" t="s">
        <v>35</v>
      </c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>
        <v>1</v>
      </c>
      <c r="V8" s="48">
        <f>LOOKUP(U8,Calcul!$L$20:$M$51)</f>
        <v>20</v>
      </c>
      <c r="W8" s="47"/>
      <c r="X8" s="48"/>
      <c r="Y8" s="47"/>
      <c r="Z8" s="48"/>
      <c r="AA8" s="47"/>
      <c r="AB8" s="48"/>
      <c r="AC8" s="50">
        <f t="shared" si="0"/>
        <v>20</v>
      </c>
      <c r="AD8" s="45">
        <f t="shared" si="1"/>
        <v>1</v>
      </c>
      <c r="AE8" s="51">
        <f t="shared" si="2"/>
        <v>20</v>
      </c>
      <c r="AF8" s="51">
        <f t="shared" si="3"/>
        <v>6</v>
      </c>
      <c r="AG8" s="52"/>
      <c r="AH8" s="42"/>
    </row>
    <row r="9" spans="1:34" s="53" customFormat="1" ht="15" customHeight="1">
      <c r="A9" s="42"/>
      <c r="B9" s="207">
        <v>6</v>
      </c>
      <c r="C9" s="44" t="s">
        <v>43</v>
      </c>
      <c r="D9" s="44"/>
      <c r="E9" s="39">
        <v>256758</v>
      </c>
      <c r="F9" s="46" t="s">
        <v>44</v>
      </c>
      <c r="G9" s="192" t="s">
        <v>34</v>
      </c>
      <c r="H9" s="47" t="s">
        <v>35</v>
      </c>
      <c r="I9" s="47"/>
      <c r="J9" s="48"/>
      <c r="K9" s="47"/>
      <c r="L9" s="48"/>
      <c r="M9" s="47"/>
      <c r="N9" s="48"/>
      <c r="O9" s="47"/>
      <c r="P9" s="48"/>
      <c r="Q9" s="47"/>
      <c r="R9" s="48"/>
      <c r="S9" s="47">
        <v>3</v>
      </c>
      <c r="T9" s="48">
        <f>LOOKUP(S9,Calcul!$L$20:$M$51)</f>
        <v>15</v>
      </c>
      <c r="U9" s="47"/>
      <c r="V9" s="48"/>
      <c r="W9" s="47"/>
      <c r="X9" s="48"/>
      <c r="Y9" s="47"/>
      <c r="Z9" s="48"/>
      <c r="AA9" s="47"/>
      <c r="AB9" s="48"/>
      <c r="AC9" s="50">
        <f t="shared" si="0"/>
        <v>15</v>
      </c>
      <c r="AD9" s="45">
        <f t="shared" si="1"/>
        <v>1</v>
      </c>
      <c r="AE9" s="51">
        <f t="shared" si="2"/>
        <v>15</v>
      </c>
      <c r="AF9" s="51">
        <f t="shared" si="3"/>
        <v>5</v>
      </c>
      <c r="AG9" s="52"/>
      <c r="AH9" s="42"/>
    </row>
    <row r="10" spans="2:33" s="60" customFormat="1" ht="15" customHeight="1">
      <c r="B10" s="207">
        <v>7</v>
      </c>
      <c r="C10" s="44" t="s">
        <v>267</v>
      </c>
      <c r="D10" s="44"/>
      <c r="E10" s="211">
        <v>190822</v>
      </c>
      <c r="F10" s="212" t="s">
        <v>268</v>
      </c>
      <c r="G10" s="192" t="s">
        <v>34</v>
      </c>
      <c r="H10" s="47" t="s">
        <v>35</v>
      </c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>
        <v>3</v>
      </c>
      <c r="V10" s="48">
        <f>LOOKUP(U10,Calcul!$L$20:$M$51)</f>
        <v>15</v>
      </c>
      <c r="W10" s="47"/>
      <c r="X10" s="48"/>
      <c r="Y10" s="47"/>
      <c r="Z10" s="48"/>
      <c r="AA10" s="47"/>
      <c r="AB10" s="48"/>
      <c r="AC10" s="50">
        <f t="shared" si="0"/>
        <v>15</v>
      </c>
      <c r="AD10" s="45">
        <f t="shared" si="1"/>
        <v>1</v>
      </c>
      <c r="AE10" s="51">
        <f t="shared" si="2"/>
        <v>15</v>
      </c>
      <c r="AF10" s="51">
        <f t="shared" si="3"/>
        <v>0</v>
      </c>
      <c r="AG10" s="61"/>
    </row>
    <row r="11" spans="2:33" s="62" customFormat="1" ht="14.25">
      <c r="B11" s="213"/>
      <c r="C11" s="64"/>
      <c r="D11" s="64"/>
      <c r="E11" s="65"/>
      <c r="F11" s="66"/>
      <c r="G11" s="67"/>
      <c r="H11" s="68"/>
      <c r="I11" s="68">
        <f>COUNTA(I5:I10)</f>
        <v>0</v>
      </c>
      <c r="J11" s="69"/>
      <c r="K11" s="68">
        <f>COUNTA(K5:K10)</f>
        <v>0</v>
      </c>
      <c r="L11" s="69"/>
      <c r="M11" s="68">
        <f>COUNTA(M5:M10)</f>
        <v>0</v>
      </c>
      <c r="N11" s="69"/>
      <c r="O11" s="68">
        <f>COUNTA(O5:O10)</f>
        <v>0</v>
      </c>
      <c r="P11" s="70"/>
      <c r="Q11" s="68">
        <f>COUNTA(Q5:Q10)</f>
        <v>0</v>
      </c>
      <c r="R11" s="69"/>
      <c r="S11" s="68">
        <f>COUNTA(S4:S10)</f>
        <v>3</v>
      </c>
      <c r="T11" s="69"/>
      <c r="U11" s="68">
        <f>COUNTA(U4:U10)</f>
        <v>4</v>
      </c>
      <c r="V11" s="70"/>
      <c r="W11" s="68">
        <f>COUNTA(W5:W10)</f>
        <v>2</v>
      </c>
      <c r="X11" s="70"/>
      <c r="Y11" s="68">
        <f>COUNTA(Y5:Y10)</f>
        <v>0</v>
      </c>
      <c r="Z11" s="69"/>
      <c r="AA11" s="68">
        <f>COUNTA(AA4:AA9)</f>
        <v>4</v>
      </c>
      <c r="AB11" s="69"/>
      <c r="AC11" s="71"/>
      <c r="AD11" s="72"/>
      <c r="AE11" s="73"/>
      <c r="AG11" s="74"/>
    </row>
    <row r="13" spans="2:33" s="13" customFormat="1" ht="24">
      <c r="B13" s="14"/>
      <c r="C13" s="15" t="s">
        <v>48</v>
      </c>
      <c r="D13" s="16"/>
      <c r="E13" s="17"/>
      <c r="F13" s="16"/>
      <c r="G13" s="18"/>
      <c r="H13" s="16"/>
      <c r="I13" s="19" t="s">
        <v>1</v>
      </c>
      <c r="J13" s="19"/>
      <c r="K13" s="19" t="s">
        <v>2</v>
      </c>
      <c r="L13" s="19"/>
      <c r="M13" s="19" t="s">
        <v>3</v>
      </c>
      <c r="N13" s="19"/>
      <c r="O13" s="19" t="s">
        <v>4</v>
      </c>
      <c r="P13" s="19"/>
      <c r="Q13" s="19" t="s">
        <v>5</v>
      </c>
      <c r="R13" s="19"/>
      <c r="S13" s="19" t="s">
        <v>6</v>
      </c>
      <c r="T13" s="19"/>
      <c r="U13" s="19" t="s">
        <v>265</v>
      </c>
      <c r="V13" s="19"/>
      <c r="W13" s="75" t="s">
        <v>7</v>
      </c>
      <c r="X13" s="75"/>
      <c r="Y13" s="75" t="s">
        <v>8</v>
      </c>
      <c r="Z13" s="75"/>
      <c r="AA13" s="75" t="s">
        <v>9</v>
      </c>
      <c r="AB13" s="75"/>
      <c r="AC13" s="76"/>
      <c r="AD13" s="76"/>
      <c r="AE13" s="77"/>
      <c r="AF13" s="78"/>
      <c r="AG13" s="22"/>
    </row>
    <row r="14" spans="2:33" s="23" customFormat="1" ht="12.75" customHeight="1">
      <c r="B14" s="206"/>
      <c r="C14" s="25"/>
      <c r="D14" s="25"/>
      <c r="E14" s="26"/>
      <c r="F14" s="25"/>
      <c r="G14" s="27"/>
      <c r="H14" s="28"/>
      <c r="I14" s="29" t="s">
        <v>11</v>
      </c>
      <c r="J14" s="29"/>
      <c r="K14" s="29" t="s">
        <v>12</v>
      </c>
      <c r="L14" s="29"/>
      <c r="M14" s="29" t="s">
        <v>13</v>
      </c>
      <c r="N14" s="29"/>
      <c r="O14" s="29" t="s">
        <v>14</v>
      </c>
      <c r="P14" s="29"/>
      <c r="Q14" s="29" t="s">
        <v>15</v>
      </c>
      <c r="R14" s="29"/>
      <c r="S14" s="29" t="s">
        <v>16</v>
      </c>
      <c r="T14" s="29"/>
      <c r="U14" s="29" t="s">
        <v>266</v>
      </c>
      <c r="V14" s="29"/>
      <c r="W14" s="79" t="s">
        <v>17</v>
      </c>
      <c r="X14" s="79"/>
      <c r="Y14" s="79" t="s">
        <v>18</v>
      </c>
      <c r="Z14" s="79"/>
      <c r="AA14" s="79" t="s">
        <v>19</v>
      </c>
      <c r="AB14" s="79"/>
      <c r="AC14" s="80"/>
      <c r="AD14" s="80"/>
      <c r="AE14" s="81"/>
      <c r="AF14" s="80"/>
      <c r="AG14" s="32"/>
    </row>
    <row r="15" spans="3:32" ht="16.5">
      <c r="C15" s="33" t="s">
        <v>20</v>
      </c>
      <c r="D15" s="33" t="s">
        <v>21</v>
      </c>
      <c r="E15" s="34" t="s">
        <v>22</v>
      </c>
      <c r="F15" s="35" t="s">
        <v>23</v>
      </c>
      <c r="G15" s="36" t="s">
        <v>24</v>
      </c>
      <c r="H15" s="37" t="s">
        <v>25</v>
      </c>
      <c r="I15" s="38" t="s">
        <v>26</v>
      </c>
      <c r="J15" s="34" t="s">
        <v>27</v>
      </c>
      <c r="K15" s="38" t="s">
        <v>26</v>
      </c>
      <c r="L15" s="34" t="s">
        <v>27</v>
      </c>
      <c r="M15" s="38" t="s">
        <v>26</v>
      </c>
      <c r="N15" s="34" t="s">
        <v>27</v>
      </c>
      <c r="O15" s="39" t="s">
        <v>26</v>
      </c>
      <c r="P15" s="34" t="s">
        <v>27</v>
      </c>
      <c r="Q15" s="38" t="s">
        <v>26</v>
      </c>
      <c r="R15" s="34" t="s">
        <v>27</v>
      </c>
      <c r="S15" s="39" t="s">
        <v>26</v>
      </c>
      <c r="T15" s="34" t="s">
        <v>27</v>
      </c>
      <c r="U15" s="39" t="s">
        <v>26</v>
      </c>
      <c r="V15" s="34" t="s">
        <v>27</v>
      </c>
      <c r="W15" s="39" t="s">
        <v>26</v>
      </c>
      <c r="X15" s="34" t="s">
        <v>27</v>
      </c>
      <c r="Y15" s="38" t="s">
        <v>26</v>
      </c>
      <c r="Z15" s="34" t="s">
        <v>27</v>
      </c>
      <c r="AA15" s="38" t="s">
        <v>26</v>
      </c>
      <c r="AB15" s="34" t="s">
        <v>27</v>
      </c>
      <c r="AC15" s="40" t="s">
        <v>28</v>
      </c>
      <c r="AD15" s="40" t="s">
        <v>29</v>
      </c>
      <c r="AE15" s="41" t="s">
        <v>30</v>
      </c>
      <c r="AF15" s="41" t="s">
        <v>31</v>
      </c>
    </row>
    <row r="16" spans="2:33" s="42" customFormat="1" ht="15" customHeight="1">
      <c r="B16" s="207">
        <v>1</v>
      </c>
      <c r="C16" s="44" t="s">
        <v>55</v>
      </c>
      <c r="D16" s="44" t="s">
        <v>50</v>
      </c>
      <c r="E16" s="214">
        <v>172229</v>
      </c>
      <c r="F16" s="46" t="s">
        <v>33</v>
      </c>
      <c r="G16" s="208" t="s">
        <v>51</v>
      </c>
      <c r="H16" s="47" t="s">
        <v>35</v>
      </c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>
        <v>4</v>
      </c>
      <c r="T16" s="48">
        <f>LOOKUP(S16,Calcul!$L$20:$M$51)</f>
        <v>13</v>
      </c>
      <c r="U16" s="47">
        <v>3</v>
      </c>
      <c r="V16" s="48">
        <f>LOOKUP(U16,Calcul!$L$20:$M$51)</f>
        <v>15</v>
      </c>
      <c r="W16" s="47">
        <v>2</v>
      </c>
      <c r="X16" s="48">
        <f>LOOKUP(W16,Calcul!$L$20:$M$51)</f>
        <v>17</v>
      </c>
      <c r="Y16" s="47"/>
      <c r="Z16" s="48"/>
      <c r="AA16" s="47"/>
      <c r="AB16" s="48"/>
      <c r="AC16" s="50">
        <f aca="true" t="shared" si="4" ref="AC16:AC25">SUM(J16,L16,N16,P16,R16,T16,V16,X16,Z16,AB16)</f>
        <v>45</v>
      </c>
      <c r="AD16" s="45">
        <f aca="true" t="shared" si="5" ref="AD16:AD25">COUNTA(I16,K16,M16,S16,O16,Q16,U16,W16,Y16,AA16)</f>
        <v>3</v>
      </c>
      <c r="AE16" s="51">
        <f aca="true" t="shared" si="6" ref="AE16:AE25">AC16/AD16</f>
        <v>15</v>
      </c>
      <c r="AF16" s="51"/>
      <c r="AG16" s="52"/>
    </row>
    <row r="17" spans="1:33" s="42" customFormat="1" ht="15" customHeight="1">
      <c r="A17" s="53"/>
      <c r="B17" s="207">
        <v>2</v>
      </c>
      <c r="C17" s="46" t="s">
        <v>53</v>
      </c>
      <c r="D17" s="44"/>
      <c r="E17" s="214">
        <v>58386</v>
      </c>
      <c r="F17" s="46" t="s">
        <v>54</v>
      </c>
      <c r="G17" s="208" t="s">
        <v>51</v>
      </c>
      <c r="H17" s="47" t="s">
        <v>35</v>
      </c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>
        <v>1</v>
      </c>
      <c r="T17" s="48">
        <f>LOOKUP(S17,Calcul!$L$20:$M$51)</f>
        <v>20</v>
      </c>
      <c r="U17" s="47"/>
      <c r="V17" s="48"/>
      <c r="W17" s="47">
        <v>1</v>
      </c>
      <c r="X17" s="48">
        <f>LOOKUP(W17,Calcul!$L$20:$M$51)</f>
        <v>20</v>
      </c>
      <c r="Y17" s="47"/>
      <c r="Z17" s="48"/>
      <c r="AA17" s="47"/>
      <c r="AB17" s="48"/>
      <c r="AC17" s="50">
        <f t="shared" si="4"/>
        <v>40</v>
      </c>
      <c r="AD17" s="45">
        <f t="shared" si="5"/>
        <v>2</v>
      </c>
      <c r="AE17" s="51">
        <f t="shared" si="6"/>
        <v>20</v>
      </c>
      <c r="AF17" s="51">
        <f aca="true" t="shared" si="7" ref="AF17:AF23">IF(ISNUMBER(AC16),AC16-AC17)</f>
        <v>5</v>
      </c>
      <c r="AG17" s="85"/>
    </row>
    <row r="18" spans="2:33" s="42" customFormat="1" ht="15" customHeight="1">
      <c r="B18" s="207">
        <v>3</v>
      </c>
      <c r="C18" s="46" t="s">
        <v>49</v>
      </c>
      <c r="D18" s="44" t="s">
        <v>50</v>
      </c>
      <c r="E18" s="215">
        <v>263846</v>
      </c>
      <c r="F18" s="46" t="s">
        <v>12</v>
      </c>
      <c r="G18" s="208" t="s">
        <v>51</v>
      </c>
      <c r="H18" s="83" t="s">
        <v>52</v>
      </c>
      <c r="I18" s="47"/>
      <c r="J18" s="48"/>
      <c r="K18" s="58"/>
      <c r="L18" s="59"/>
      <c r="M18" s="47"/>
      <c r="N18" s="48"/>
      <c r="O18" s="47"/>
      <c r="P18" s="48"/>
      <c r="Q18" s="47"/>
      <c r="R18" s="48"/>
      <c r="S18" s="47">
        <v>3</v>
      </c>
      <c r="T18" s="48">
        <f>LOOKUP(S18,Calcul!$L$20:$M$51)</f>
        <v>15</v>
      </c>
      <c r="U18" s="47"/>
      <c r="V18" s="48"/>
      <c r="W18" s="47">
        <v>3</v>
      </c>
      <c r="X18" s="48">
        <f>LOOKUP(W18,Calcul!$L$20:$M$51)</f>
        <v>15</v>
      </c>
      <c r="Y18" s="47"/>
      <c r="Z18" s="48"/>
      <c r="AA18" s="47"/>
      <c r="AB18" s="48"/>
      <c r="AC18" s="50">
        <f t="shared" si="4"/>
        <v>30</v>
      </c>
      <c r="AD18" s="45">
        <f t="shared" si="5"/>
        <v>2</v>
      </c>
      <c r="AE18" s="51">
        <f t="shared" si="6"/>
        <v>15</v>
      </c>
      <c r="AF18" s="51">
        <f t="shared" si="7"/>
        <v>10</v>
      </c>
      <c r="AG18" s="52"/>
    </row>
    <row r="19" spans="2:33" s="42" customFormat="1" ht="15" customHeight="1">
      <c r="B19" s="207">
        <v>4</v>
      </c>
      <c r="C19" s="46" t="s">
        <v>269</v>
      </c>
      <c r="D19" s="44"/>
      <c r="E19" s="216">
        <v>30008</v>
      </c>
      <c r="F19" s="212" t="s">
        <v>270</v>
      </c>
      <c r="G19" s="208" t="s">
        <v>51</v>
      </c>
      <c r="H19" s="47" t="s">
        <v>35</v>
      </c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>
        <v>1</v>
      </c>
      <c r="V19" s="48">
        <f>LOOKUP(U19,Calcul!$L$20:$M$51)</f>
        <v>20</v>
      </c>
      <c r="W19" s="47"/>
      <c r="X19" s="48"/>
      <c r="Y19" s="47"/>
      <c r="Z19" s="48"/>
      <c r="AA19" s="47"/>
      <c r="AB19" s="48"/>
      <c r="AC19" s="50">
        <f t="shared" si="4"/>
        <v>20</v>
      </c>
      <c r="AD19" s="45">
        <f t="shared" si="5"/>
        <v>1</v>
      </c>
      <c r="AE19" s="51">
        <f t="shared" si="6"/>
        <v>20</v>
      </c>
      <c r="AF19" s="51">
        <f t="shared" si="7"/>
        <v>10</v>
      </c>
      <c r="AG19" s="52"/>
    </row>
    <row r="20" spans="2:33" s="42" customFormat="1" ht="15" customHeight="1">
      <c r="B20" s="207">
        <v>5</v>
      </c>
      <c r="C20" s="46" t="s">
        <v>62</v>
      </c>
      <c r="D20" s="44"/>
      <c r="E20" s="45">
        <v>8175</v>
      </c>
      <c r="F20" s="46" t="s">
        <v>33</v>
      </c>
      <c r="G20" s="208" t="s">
        <v>51</v>
      </c>
      <c r="H20" s="47" t="s">
        <v>35</v>
      </c>
      <c r="I20" s="47"/>
      <c r="J20" s="48"/>
      <c r="K20" s="58"/>
      <c r="L20" s="59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>
        <v>1</v>
      </c>
      <c r="AB20" s="48">
        <f>LOOKUP(AA20,Calcul!$L$20:$M$51)</f>
        <v>20</v>
      </c>
      <c r="AC20" s="50">
        <f t="shared" si="4"/>
        <v>20</v>
      </c>
      <c r="AD20" s="45">
        <f t="shared" si="5"/>
        <v>1</v>
      </c>
      <c r="AE20" s="51">
        <f t="shared" si="6"/>
        <v>20</v>
      </c>
      <c r="AF20" s="51">
        <f t="shared" si="7"/>
        <v>0</v>
      </c>
      <c r="AG20" s="52"/>
    </row>
    <row r="21" spans="2:33" s="42" customFormat="1" ht="15" customHeight="1">
      <c r="B21" s="207">
        <v>6</v>
      </c>
      <c r="C21" s="46" t="s">
        <v>57</v>
      </c>
      <c r="D21" s="44" t="s">
        <v>50</v>
      </c>
      <c r="E21" s="214">
        <v>10764</v>
      </c>
      <c r="F21" s="46" t="s">
        <v>12</v>
      </c>
      <c r="G21" s="192" t="s">
        <v>51</v>
      </c>
      <c r="H21" s="47" t="s">
        <v>35</v>
      </c>
      <c r="I21" s="47"/>
      <c r="J21" s="48"/>
      <c r="K21" s="58"/>
      <c r="L21" s="59"/>
      <c r="M21" s="47"/>
      <c r="N21" s="48"/>
      <c r="O21" s="47"/>
      <c r="P21" s="48"/>
      <c r="Q21" s="47"/>
      <c r="R21" s="48"/>
      <c r="S21" s="47">
        <v>2</v>
      </c>
      <c r="T21" s="48">
        <f>LOOKUP(S21,Calcul!$L$20:$M$51)</f>
        <v>17</v>
      </c>
      <c r="U21" s="47"/>
      <c r="V21" s="48"/>
      <c r="W21" s="47"/>
      <c r="X21" s="48"/>
      <c r="Y21" s="47"/>
      <c r="Z21" s="48"/>
      <c r="AA21" s="47"/>
      <c r="AB21" s="48"/>
      <c r="AC21" s="50">
        <f t="shared" si="4"/>
        <v>17</v>
      </c>
      <c r="AD21" s="45">
        <f t="shared" si="5"/>
        <v>1</v>
      </c>
      <c r="AE21" s="51">
        <f t="shared" si="6"/>
        <v>17</v>
      </c>
      <c r="AF21" s="51">
        <f t="shared" si="7"/>
        <v>3</v>
      </c>
      <c r="AG21" s="52"/>
    </row>
    <row r="22" spans="2:33" s="42" customFormat="1" ht="15" customHeight="1">
      <c r="B22" s="207">
        <v>7</v>
      </c>
      <c r="C22" s="46" t="s">
        <v>271</v>
      </c>
      <c r="D22" s="44"/>
      <c r="E22" s="216">
        <v>19643</v>
      </c>
      <c r="F22" s="46" t="s">
        <v>270</v>
      </c>
      <c r="G22" s="208" t="s">
        <v>51</v>
      </c>
      <c r="H22" s="47" t="s">
        <v>35</v>
      </c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>
        <v>2</v>
      </c>
      <c r="V22" s="48">
        <f>LOOKUP(U22,Calcul!$L$20:$M$51)</f>
        <v>17</v>
      </c>
      <c r="W22" s="47"/>
      <c r="X22" s="48"/>
      <c r="Y22" s="47"/>
      <c r="Z22" s="48"/>
      <c r="AA22" s="47"/>
      <c r="AB22" s="48"/>
      <c r="AC22" s="50">
        <f t="shared" si="4"/>
        <v>17</v>
      </c>
      <c r="AD22" s="45">
        <f t="shared" si="5"/>
        <v>1</v>
      </c>
      <c r="AE22" s="51">
        <f t="shared" si="6"/>
        <v>17</v>
      </c>
      <c r="AF22" s="51">
        <f t="shared" si="7"/>
        <v>0</v>
      </c>
      <c r="AG22" s="52"/>
    </row>
    <row r="23" spans="2:33" s="42" customFormat="1" ht="15" customHeight="1">
      <c r="B23" s="207">
        <v>8</v>
      </c>
      <c r="C23" s="46" t="s">
        <v>65</v>
      </c>
      <c r="D23" s="44"/>
      <c r="E23" s="215">
        <v>107613</v>
      </c>
      <c r="F23" s="46" t="s">
        <v>12</v>
      </c>
      <c r="G23" s="208" t="s">
        <v>51</v>
      </c>
      <c r="H23" s="47" t="s">
        <v>35</v>
      </c>
      <c r="I23" s="47"/>
      <c r="J23" s="48"/>
      <c r="K23" s="58"/>
      <c r="L23" s="59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>
        <v>4</v>
      </c>
      <c r="X23" s="48">
        <f>LOOKUP(W23,Calcul!$L$20:$M$51)</f>
        <v>13</v>
      </c>
      <c r="Y23" s="47"/>
      <c r="Z23" s="48"/>
      <c r="AA23" s="47"/>
      <c r="AB23" s="48"/>
      <c r="AC23" s="50">
        <f t="shared" si="4"/>
        <v>13</v>
      </c>
      <c r="AD23" s="45">
        <f t="shared" si="5"/>
        <v>1</v>
      </c>
      <c r="AE23" s="51">
        <f t="shared" si="6"/>
        <v>13</v>
      </c>
      <c r="AF23" s="51">
        <f t="shared" si="7"/>
        <v>4</v>
      </c>
      <c r="AG23" s="52"/>
    </row>
    <row r="24" spans="2:33" s="42" customFormat="1" ht="15" customHeight="1">
      <c r="B24" s="207">
        <v>9</v>
      </c>
      <c r="C24" s="46" t="s">
        <v>272</v>
      </c>
      <c r="D24" s="44"/>
      <c r="E24" s="216">
        <v>38681</v>
      </c>
      <c r="F24" s="212" t="s">
        <v>273</v>
      </c>
      <c r="G24" s="208" t="s">
        <v>51</v>
      </c>
      <c r="H24" s="47" t="s">
        <v>35</v>
      </c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>
        <v>4</v>
      </c>
      <c r="V24" s="48">
        <f>LOOKUP(U24,Calcul!$L$20:$M$51)</f>
        <v>13</v>
      </c>
      <c r="W24" s="47"/>
      <c r="X24" s="48"/>
      <c r="Y24" s="47"/>
      <c r="Z24" s="48"/>
      <c r="AA24" s="47"/>
      <c r="AB24" s="48"/>
      <c r="AC24" s="50">
        <f t="shared" si="4"/>
        <v>13</v>
      </c>
      <c r="AD24" s="45">
        <f t="shared" si="5"/>
        <v>1</v>
      </c>
      <c r="AE24" s="51">
        <f t="shared" si="6"/>
        <v>13</v>
      </c>
      <c r="AF24" s="51">
        <f>IF(ISNUMBER(AC20),AC20-AC24)</f>
        <v>7</v>
      </c>
      <c r="AG24" s="52"/>
    </row>
    <row r="25" spans="1:33" s="42" customFormat="1" ht="15" customHeight="1">
      <c r="A25" s="53"/>
      <c r="B25" s="5"/>
      <c r="C25" s="217" t="s">
        <v>63</v>
      </c>
      <c r="D25" s="218"/>
      <c r="E25" s="219">
        <v>185962</v>
      </c>
      <c r="F25" s="217" t="s">
        <v>33</v>
      </c>
      <c r="G25" s="220" t="s">
        <v>64</v>
      </c>
      <c r="H25" s="221" t="s">
        <v>35</v>
      </c>
      <c r="I25" s="221"/>
      <c r="J25" s="131"/>
      <c r="K25" s="222"/>
      <c r="L25" s="223"/>
      <c r="M25" s="221"/>
      <c r="N25" s="131"/>
      <c r="O25" s="221"/>
      <c r="P25" s="131"/>
      <c r="Q25" s="221"/>
      <c r="R25" s="131"/>
      <c r="S25" s="221"/>
      <c r="T25" s="131"/>
      <c r="U25" s="221"/>
      <c r="V25" s="131"/>
      <c r="W25" s="221"/>
      <c r="X25" s="131"/>
      <c r="Y25" s="221"/>
      <c r="Z25" s="131"/>
      <c r="AA25" s="221">
        <v>2</v>
      </c>
      <c r="AB25" s="131">
        <f>LOOKUP(AA25,Calcul!$L$20:$M$51)</f>
        <v>17</v>
      </c>
      <c r="AC25" s="224">
        <f t="shared" si="4"/>
        <v>17</v>
      </c>
      <c r="AD25" s="225">
        <f t="shared" si="5"/>
        <v>1</v>
      </c>
      <c r="AE25" s="226">
        <f t="shared" si="6"/>
        <v>17</v>
      </c>
      <c r="AF25" s="226"/>
      <c r="AG25" s="85"/>
    </row>
    <row r="26" spans="2:33" s="62" customFormat="1" ht="14.25">
      <c r="B26" s="213"/>
      <c r="C26" s="64"/>
      <c r="D26" s="64"/>
      <c r="E26" s="65"/>
      <c r="F26" s="66"/>
      <c r="G26" s="67"/>
      <c r="H26" s="68"/>
      <c r="I26" s="68">
        <f>COUNTA(I16:I25)</f>
        <v>0</v>
      </c>
      <c r="J26" s="69"/>
      <c r="K26" s="68">
        <f>COUNTA(K16:K25)</f>
        <v>0</v>
      </c>
      <c r="L26" s="69"/>
      <c r="M26" s="68">
        <f>COUNTA(M16:M25)</f>
        <v>0</v>
      </c>
      <c r="N26" s="69"/>
      <c r="O26" s="68">
        <f>COUNTA(O16:O25)</f>
        <v>0</v>
      </c>
      <c r="P26" s="70"/>
      <c r="Q26" s="68">
        <f>COUNTA(Q16:Q25)</f>
        <v>0</v>
      </c>
      <c r="R26" s="69"/>
      <c r="S26" s="68">
        <f>COUNTA(S16:S25)</f>
        <v>4</v>
      </c>
      <c r="T26" s="69"/>
      <c r="U26" s="68">
        <f>COUNTA(U16:U25)</f>
        <v>4</v>
      </c>
      <c r="V26" s="70"/>
      <c r="W26" s="68">
        <f>COUNTA(W16:W25)</f>
        <v>4</v>
      </c>
      <c r="X26" s="70"/>
      <c r="Y26" s="68">
        <f>COUNTA(Y16:Y25)</f>
        <v>0</v>
      </c>
      <c r="Z26" s="69"/>
      <c r="AA26" s="68">
        <f>COUNTA(AA16:AA25)</f>
        <v>2</v>
      </c>
      <c r="AB26" s="69"/>
      <c r="AC26" s="71"/>
      <c r="AD26" s="72"/>
      <c r="AE26" s="73"/>
      <c r="AG26" s="74"/>
    </row>
    <row r="28" spans="2:33" s="13" customFormat="1" ht="24">
      <c r="B28" s="14"/>
      <c r="C28" s="101" t="s">
        <v>67</v>
      </c>
      <c r="D28" s="102"/>
      <c r="E28" s="103"/>
      <c r="F28" s="78"/>
      <c r="G28" s="78"/>
      <c r="H28" s="78"/>
      <c r="I28" s="75" t="s">
        <v>1</v>
      </c>
      <c r="J28" s="75"/>
      <c r="K28" s="75" t="s">
        <v>2</v>
      </c>
      <c r="L28" s="75"/>
      <c r="M28" s="75" t="s">
        <v>3</v>
      </c>
      <c r="N28" s="75"/>
      <c r="O28" s="75" t="s">
        <v>4</v>
      </c>
      <c r="P28" s="75"/>
      <c r="Q28" s="75" t="s">
        <v>5</v>
      </c>
      <c r="R28" s="75"/>
      <c r="S28" s="75" t="s">
        <v>6</v>
      </c>
      <c r="T28" s="75"/>
      <c r="U28" s="75" t="s">
        <v>265</v>
      </c>
      <c r="V28" s="75"/>
      <c r="W28" s="75" t="s">
        <v>7</v>
      </c>
      <c r="X28" s="75"/>
      <c r="Y28" s="75" t="s">
        <v>8</v>
      </c>
      <c r="Z28" s="75"/>
      <c r="AA28" s="75" t="s">
        <v>9</v>
      </c>
      <c r="AB28" s="75"/>
      <c r="AC28" s="76"/>
      <c r="AD28" s="76"/>
      <c r="AE28" s="77"/>
      <c r="AF28" s="78"/>
      <c r="AG28" s="22"/>
    </row>
    <row r="29" spans="2:33" s="23" customFormat="1" ht="12.75" customHeight="1">
      <c r="B29" s="206"/>
      <c r="C29" s="104"/>
      <c r="D29" s="104"/>
      <c r="E29" s="105"/>
      <c r="F29" s="104"/>
      <c r="G29" s="106"/>
      <c r="H29" s="107"/>
      <c r="I29" s="79" t="s">
        <v>11</v>
      </c>
      <c r="J29" s="79"/>
      <c r="K29" s="79" t="s">
        <v>12</v>
      </c>
      <c r="L29" s="79"/>
      <c r="M29" s="79" t="s">
        <v>13</v>
      </c>
      <c r="N29" s="79"/>
      <c r="O29" s="79" t="s">
        <v>14</v>
      </c>
      <c r="P29" s="79"/>
      <c r="Q29" s="79" t="s">
        <v>15</v>
      </c>
      <c r="R29" s="79"/>
      <c r="S29" s="79" t="s">
        <v>16</v>
      </c>
      <c r="T29" s="79"/>
      <c r="U29" s="79" t="s">
        <v>266</v>
      </c>
      <c r="V29" s="79"/>
      <c r="W29" s="79" t="s">
        <v>17</v>
      </c>
      <c r="X29" s="79"/>
      <c r="Y29" s="79" t="s">
        <v>18</v>
      </c>
      <c r="Z29" s="79"/>
      <c r="AA29" s="79" t="s">
        <v>19</v>
      </c>
      <c r="AB29" s="79"/>
      <c r="AC29" s="80"/>
      <c r="AD29" s="80"/>
      <c r="AE29" s="81"/>
      <c r="AF29" s="80"/>
      <c r="AG29" s="32"/>
    </row>
    <row r="30" spans="3:32" ht="16.5">
      <c r="C30" s="33" t="s">
        <v>20</v>
      </c>
      <c r="D30" s="33" t="s">
        <v>21</v>
      </c>
      <c r="E30" s="34" t="s">
        <v>22</v>
      </c>
      <c r="F30" s="35" t="s">
        <v>23</v>
      </c>
      <c r="G30" s="36" t="s">
        <v>24</v>
      </c>
      <c r="H30" s="37" t="s">
        <v>25</v>
      </c>
      <c r="I30" s="38" t="s">
        <v>26</v>
      </c>
      <c r="J30" s="34" t="s">
        <v>27</v>
      </c>
      <c r="K30" s="38" t="s">
        <v>26</v>
      </c>
      <c r="L30" s="34" t="s">
        <v>27</v>
      </c>
      <c r="M30" s="38" t="s">
        <v>26</v>
      </c>
      <c r="N30" s="34" t="s">
        <v>27</v>
      </c>
      <c r="O30" s="39" t="s">
        <v>26</v>
      </c>
      <c r="P30" s="34" t="s">
        <v>27</v>
      </c>
      <c r="Q30" s="38" t="s">
        <v>26</v>
      </c>
      <c r="R30" s="34" t="s">
        <v>27</v>
      </c>
      <c r="S30" s="39" t="s">
        <v>26</v>
      </c>
      <c r="T30" s="34" t="s">
        <v>27</v>
      </c>
      <c r="U30" s="39" t="s">
        <v>26</v>
      </c>
      <c r="V30" s="34" t="s">
        <v>27</v>
      </c>
      <c r="W30" s="39" t="s">
        <v>26</v>
      </c>
      <c r="X30" s="34" t="s">
        <v>27</v>
      </c>
      <c r="Y30" s="38" t="s">
        <v>26</v>
      </c>
      <c r="Z30" s="34" t="s">
        <v>27</v>
      </c>
      <c r="AA30" s="38" t="s">
        <v>26</v>
      </c>
      <c r="AB30" s="34" t="s">
        <v>27</v>
      </c>
      <c r="AC30" s="40" t="s">
        <v>28</v>
      </c>
      <c r="AD30" s="40" t="s">
        <v>29</v>
      </c>
      <c r="AE30" s="41" t="s">
        <v>30</v>
      </c>
      <c r="AF30" s="41" t="s">
        <v>31</v>
      </c>
    </row>
    <row r="31" spans="2:33" s="42" customFormat="1" ht="14.25">
      <c r="B31" s="5">
        <v>1</v>
      </c>
      <c r="C31" s="46" t="s">
        <v>72</v>
      </c>
      <c r="D31" s="44"/>
      <c r="E31" s="39">
        <v>221635</v>
      </c>
      <c r="F31" s="46" t="s">
        <v>54</v>
      </c>
      <c r="G31" s="208" t="s">
        <v>71</v>
      </c>
      <c r="H31" s="47" t="s">
        <v>35</v>
      </c>
      <c r="I31" s="47"/>
      <c r="J31" s="48"/>
      <c r="K31" s="47"/>
      <c r="L31" s="48"/>
      <c r="M31" s="47"/>
      <c r="N31" s="48"/>
      <c r="O31" s="47"/>
      <c r="P31" s="48"/>
      <c r="Q31" s="47"/>
      <c r="R31" s="48"/>
      <c r="S31" s="47">
        <v>3</v>
      </c>
      <c r="T31" s="48">
        <f>LOOKUP(S31,Calcul!$L$20:$M$51)</f>
        <v>15</v>
      </c>
      <c r="U31" s="47">
        <v>1</v>
      </c>
      <c r="V31" s="48">
        <f>LOOKUP(U31,Calcul!$L$20:$M$51)</f>
        <v>20</v>
      </c>
      <c r="W31" s="47">
        <v>2</v>
      </c>
      <c r="X31" s="48">
        <f>LOOKUP(W31,Calcul!$L$20:$M$51)</f>
        <v>17</v>
      </c>
      <c r="Y31" s="47"/>
      <c r="Z31" s="48"/>
      <c r="AA31" s="47">
        <v>5</v>
      </c>
      <c r="AB31" s="48">
        <f>LOOKUP(AA31,Calcul!$L$20:$M$51)</f>
        <v>11</v>
      </c>
      <c r="AC31" s="50">
        <f aca="true" t="shared" si="8" ref="AC31:AC59">SUM(J31,L31,N31,P31,R31,T31,V31,X31,Z31,AB31)</f>
        <v>63</v>
      </c>
      <c r="AD31" s="45">
        <f aca="true" t="shared" si="9" ref="AD31:AD59">COUNTA(I31,K31,M31,S31,O31,Q31,U31,W31,Y31,AA31)</f>
        <v>4</v>
      </c>
      <c r="AE31" s="51">
        <f aca="true" t="shared" si="10" ref="AE31:AE59">AC31/AD31</f>
        <v>15.75</v>
      </c>
      <c r="AF31" s="51"/>
      <c r="AG31" s="85"/>
    </row>
    <row r="32" spans="2:34" s="53" customFormat="1" ht="15" customHeight="1">
      <c r="B32" s="5">
        <v>2</v>
      </c>
      <c r="C32" s="46" t="s">
        <v>68</v>
      </c>
      <c r="D32" s="44" t="s">
        <v>69</v>
      </c>
      <c r="E32" s="45">
        <v>22952</v>
      </c>
      <c r="F32" s="57" t="s">
        <v>70</v>
      </c>
      <c r="G32" s="192" t="s">
        <v>71</v>
      </c>
      <c r="H32" s="47" t="s">
        <v>35</v>
      </c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>
        <v>1</v>
      </c>
      <c r="T32" s="48">
        <f>LOOKUP(S32,Calcul!$L$20:$M$51)</f>
        <v>20</v>
      </c>
      <c r="U32" s="47">
        <v>3</v>
      </c>
      <c r="V32" s="48">
        <f>LOOKUP(U32,Calcul!$L$20:$M$51)</f>
        <v>15</v>
      </c>
      <c r="W32" s="209"/>
      <c r="X32" s="210">
        <f aca="true" t="shared" si="11" ref="X32:X33">AVERAGE(T32,V32,AB32)</f>
        <v>15</v>
      </c>
      <c r="Y32" s="47"/>
      <c r="Z32" s="48"/>
      <c r="AA32" s="47">
        <v>6</v>
      </c>
      <c r="AB32" s="48">
        <f>LOOKUP(AA32,Calcul!$L$20:$M$51)</f>
        <v>10</v>
      </c>
      <c r="AC32" s="50">
        <f t="shared" si="8"/>
        <v>60</v>
      </c>
      <c r="AD32" s="45">
        <f t="shared" si="9"/>
        <v>3</v>
      </c>
      <c r="AE32" s="51">
        <f t="shared" si="10"/>
        <v>20</v>
      </c>
      <c r="AF32" s="51">
        <f aca="true" t="shared" si="12" ref="AF32:AF58">IF(ISNUMBER(AC31),AC31-AC32)</f>
        <v>3</v>
      </c>
      <c r="AG32" s="108"/>
      <c r="AH32" s="109"/>
    </row>
    <row r="33" spans="1:34" s="109" customFormat="1" ht="15" customHeight="1">
      <c r="A33" s="53"/>
      <c r="B33" s="5">
        <v>3</v>
      </c>
      <c r="C33" s="46" t="s">
        <v>73</v>
      </c>
      <c r="D33" s="44" t="s">
        <v>50</v>
      </c>
      <c r="E33" s="45">
        <v>19532</v>
      </c>
      <c r="F33" s="57" t="s">
        <v>70</v>
      </c>
      <c r="G33" s="192" t="s">
        <v>71</v>
      </c>
      <c r="H33" s="47" t="s">
        <v>35</v>
      </c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>
        <v>2</v>
      </c>
      <c r="T33" s="48">
        <f>LOOKUP(S33,Calcul!$L$20:$M$51)</f>
        <v>17</v>
      </c>
      <c r="U33" s="47">
        <v>6</v>
      </c>
      <c r="V33" s="48">
        <f>LOOKUP(U33,Calcul!$L$20:$M$51)</f>
        <v>10</v>
      </c>
      <c r="W33" s="209"/>
      <c r="X33" s="210">
        <f t="shared" si="11"/>
        <v>12</v>
      </c>
      <c r="Y33" s="47"/>
      <c r="Z33" s="48"/>
      <c r="AA33" s="47">
        <v>7</v>
      </c>
      <c r="AB33" s="48">
        <f>LOOKUP(AA33,Calcul!$L$20:$M$51)</f>
        <v>9</v>
      </c>
      <c r="AC33" s="50">
        <f t="shared" si="8"/>
        <v>48</v>
      </c>
      <c r="AD33" s="45">
        <f t="shared" si="9"/>
        <v>3</v>
      </c>
      <c r="AE33" s="51">
        <f t="shared" si="10"/>
        <v>16</v>
      </c>
      <c r="AF33" s="51">
        <f t="shared" si="12"/>
        <v>12</v>
      </c>
      <c r="AG33" s="85"/>
      <c r="AH33" s="42"/>
    </row>
    <row r="34" spans="1:34" s="109" customFormat="1" ht="15" customHeight="1">
      <c r="A34" s="53"/>
      <c r="B34" s="5">
        <v>4</v>
      </c>
      <c r="C34" s="44" t="s">
        <v>74</v>
      </c>
      <c r="D34" s="44" t="s">
        <v>75</v>
      </c>
      <c r="E34" s="45">
        <v>300136</v>
      </c>
      <c r="F34" s="46" t="s">
        <v>59</v>
      </c>
      <c r="G34" s="208" t="s">
        <v>71</v>
      </c>
      <c r="H34" s="83" t="s">
        <v>76</v>
      </c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7">
        <v>15</v>
      </c>
      <c r="T34" s="48">
        <f>LOOKUP(S34,Calcul!$L$20:$M$51)</f>
        <v>1</v>
      </c>
      <c r="U34" s="47"/>
      <c r="V34" s="48"/>
      <c r="W34" s="47">
        <v>1</v>
      </c>
      <c r="X34" s="48">
        <f>LOOKUP(W34,Calcul!$L$20:$M$51)</f>
        <v>20</v>
      </c>
      <c r="Y34" s="47"/>
      <c r="Z34" s="48"/>
      <c r="AA34" s="47">
        <v>2</v>
      </c>
      <c r="AB34" s="48">
        <f>LOOKUP(AA34,Calcul!$L$20:$M$51)</f>
        <v>17</v>
      </c>
      <c r="AC34" s="50">
        <f t="shared" si="8"/>
        <v>38</v>
      </c>
      <c r="AD34" s="45">
        <f t="shared" si="9"/>
        <v>3</v>
      </c>
      <c r="AE34" s="51">
        <f t="shared" si="10"/>
        <v>12.666666666666666</v>
      </c>
      <c r="AF34" s="51">
        <f t="shared" si="12"/>
        <v>10</v>
      </c>
      <c r="AG34" s="85"/>
      <c r="AH34" s="42"/>
    </row>
    <row r="35" spans="1:34" s="109" customFormat="1" ht="15" customHeight="1">
      <c r="A35" s="53"/>
      <c r="B35" s="5">
        <v>5</v>
      </c>
      <c r="C35" s="46" t="s">
        <v>82</v>
      </c>
      <c r="D35" s="44"/>
      <c r="E35" s="45">
        <v>20193</v>
      </c>
      <c r="F35" s="46" t="s">
        <v>83</v>
      </c>
      <c r="G35" s="208" t="s">
        <v>71</v>
      </c>
      <c r="H35" s="47" t="s">
        <v>35</v>
      </c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>
        <v>3</v>
      </c>
      <c r="X35" s="48">
        <f>LOOKUP(W35,Calcul!$L$20:$M$51)</f>
        <v>15</v>
      </c>
      <c r="Y35" s="47"/>
      <c r="Z35" s="48"/>
      <c r="AA35" s="47">
        <v>1</v>
      </c>
      <c r="AB35" s="48">
        <f>LOOKUP(AA35,Calcul!$L$20:$M$51)</f>
        <v>20</v>
      </c>
      <c r="AC35" s="50">
        <f t="shared" si="8"/>
        <v>35</v>
      </c>
      <c r="AD35" s="45">
        <f t="shared" si="9"/>
        <v>2</v>
      </c>
      <c r="AE35" s="51">
        <f t="shared" si="10"/>
        <v>17.5</v>
      </c>
      <c r="AF35" s="51">
        <f t="shared" si="12"/>
        <v>3</v>
      </c>
      <c r="AG35" s="85"/>
      <c r="AH35" s="42"/>
    </row>
    <row r="36" spans="1:34" s="109" customFormat="1" ht="15" customHeight="1">
      <c r="A36" s="53"/>
      <c r="B36" s="5">
        <v>6</v>
      </c>
      <c r="C36" s="46" t="s">
        <v>66</v>
      </c>
      <c r="D36" s="44"/>
      <c r="E36" s="45">
        <v>330942</v>
      </c>
      <c r="F36" s="46" t="s">
        <v>54</v>
      </c>
      <c r="G36" s="192" t="s">
        <v>71</v>
      </c>
      <c r="H36" s="99" t="s">
        <v>52</v>
      </c>
      <c r="I36" s="47"/>
      <c r="J36" s="48"/>
      <c r="K36" s="47"/>
      <c r="L36" s="48"/>
      <c r="M36" s="47"/>
      <c r="N36" s="48"/>
      <c r="O36" s="47"/>
      <c r="P36" s="48"/>
      <c r="Q36" s="47"/>
      <c r="R36" s="48"/>
      <c r="S36" s="47">
        <v>14</v>
      </c>
      <c r="T36" s="48">
        <f>LOOKUP(S36,Calcul!$L$20:$M$51)</f>
        <v>2</v>
      </c>
      <c r="U36" s="47">
        <v>8</v>
      </c>
      <c r="V36" s="48">
        <f>LOOKUP(U36,Calcul!$L$20:$M$51)</f>
        <v>8</v>
      </c>
      <c r="W36" s="47">
        <v>4</v>
      </c>
      <c r="X36" s="48">
        <f>LOOKUP(W36,Calcul!$L$20:$M$51)</f>
        <v>13</v>
      </c>
      <c r="Y36" s="47"/>
      <c r="Z36" s="48"/>
      <c r="AA36" s="47">
        <v>12</v>
      </c>
      <c r="AB36" s="48">
        <f>LOOKUP(AA36,Calcul!$L$20:$M$51)</f>
        <v>4</v>
      </c>
      <c r="AC36" s="50">
        <f t="shared" si="8"/>
        <v>27</v>
      </c>
      <c r="AD36" s="45">
        <f t="shared" si="9"/>
        <v>4</v>
      </c>
      <c r="AE36" s="51">
        <f t="shared" si="10"/>
        <v>6.75</v>
      </c>
      <c r="AF36" s="51">
        <f t="shared" si="12"/>
        <v>8</v>
      </c>
      <c r="AG36" s="85"/>
      <c r="AH36" s="42"/>
    </row>
    <row r="37" spans="1:34" s="109" customFormat="1" ht="15" customHeight="1">
      <c r="A37" s="53"/>
      <c r="B37" s="5">
        <v>7</v>
      </c>
      <c r="C37" s="46" t="s">
        <v>101</v>
      </c>
      <c r="D37" s="44"/>
      <c r="E37" s="39">
        <v>181692</v>
      </c>
      <c r="F37" s="46" t="s">
        <v>47</v>
      </c>
      <c r="G37" s="208" t="s">
        <v>71</v>
      </c>
      <c r="H37" s="47" t="s">
        <v>35</v>
      </c>
      <c r="I37" s="47"/>
      <c r="J37" s="48"/>
      <c r="K37" s="47"/>
      <c r="L37" s="48"/>
      <c r="M37" s="47"/>
      <c r="N37" s="48"/>
      <c r="O37" s="47"/>
      <c r="P37" s="48"/>
      <c r="Q37" s="47"/>
      <c r="R37" s="48"/>
      <c r="S37" s="47"/>
      <c r="T37" s="48"/>
      <c r="U37" s="47">
        <v>9</v>
      </c>
      <c r="V37" s="48">
        <f>LOOKUP(U37,Calcul!$L$20:$M$51)</f>
        <v>7</v>
      </c>
      <c r="W37" s="47"/>
      <c r="X37" s="48"/>
      <c r="Y37" s="47"/>
      <c r="Z37" s="48"/>
      <c r="AA37" s="47">
        <v>3</v>
      </c>
      <c r="AB37" s="48">
        <f>LOOKUP(AA37,Calcul!$L$20:$M$51)</f>
        <v>15</v>
      </c>
      <c r="AC37" s="50">
        <f t="shared" si="8"/>
        <v>22</v>
      </c>
      <c r="AD37" s="45">
        <f t="shared" si="9"/>
        <v>2</v>
      </c>
      <c r="AE37" s="51">
        <f t="shared" si="10"/>
        <v>11</v>
      </c>
      <c r="AF37" s="51">
        <f t="shared" si="12"/>
        <v>5</v>
      </c>
      <c r="AG37" s="85"/>
      <c r="AH37" s="42"/>
    </row>
    <row r="38" spans="1:34" s="109" customFormat="1" ht="15" customHeight="1">
      <c r="A38" s="53"/>
      <c r="B38" s="5">
        <v>8</v>
      </c>
      <c r="C38" s="46" t="s">
        <v>77</v>
      </c>
      <c r="D38" s="44" t="s">
        <v>69</v>
      </c>
      <c r="E38" s="45">
        <v>27654</v>
      </c>
      <c r="F38" s="46" t="s">
        <v>78</v>
      </c>
      <c r="G38" s="208" t="s">
        <v>71</v>
      </c>
      <c r="H38" s="47" t="s">
        <v>35</v>
      </c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7">
        <v>8</v>
      </c>
      <c r="T38" s="48">
        <f>LOOKUP(S38,Calcul!$L$20:$M$51)</f>
        <v>8</v>
      </c>
      <c r="U38" s="47">
        <v>10</v>
      </c>
      <c r="V38" s="48">
        <f>LOOKUP(U38,Calcul!$L$20:$M$51)</f>
        <v>6</v>
      </c>
      <c r="W38" s="47"/>
      <c r="X38" s="48"/>
      <c r="Y38" s="47"/>
      <c r="Z38" s="48"/>
      <c r="AA38" s="47">
        <v>9</v>
      </c>
      <c r="AB38" s="48">
        <f>LOOKUP(AA38,Calcul!$L$20:$M$51)</f>
        <v>7</v>
      </c>
      <c r="AC38" s="50">
        <f t="shared" si="8"/>
        <v>21</v>
      </c>
      <c r="AD38" s="45">
        <f t="shared" si="9"/>
        <v>3</v>
      </c>
      <c r="AE38" s="51">
        <f t="shared" si="10"/>
        <v>7</v>
      </c>
      <c r="AF38" s="51">
        <f t="shared" si="12"/>
        <v>1</v>
      </c>
      <c r="AG38" s="85"/>
      <c r="AH38" s="42"/>
    </row>
    <row r="39" spans="2:33" s="53" customFormat="1" ht="15" customHeight="1">
      <c r="B39" s="5">
        <v>9</v>
      </c>
      <c r="C39" s="44" t="s">
        <v>81</v>
      </c>
      <c r="D39" s="44" t="s">
        <v>50</v>
      </c>
      <c r="E39" s="45">
        <v>188461</v>
      </c>
      <c r="F39" s="57" t="s">
        <v>70</v>
      </c>
      <c r="G39" s="192" t="s">
        <v>71</v>
      </c>
      <c r="H39" s="47" t="s">
        <v>35</v>
      </c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>
        <v>6</v>
      </c>
      <c r="T39" s="48">
        <f>LOOKUP(S39,Calcul!$L$20:$M$51)</f>
        <v>10</v>
      </c>
      <c r="U39" s="47"/>
      <c r="V39" s="48"/>
      <c r="W39" s="209"/>
      <c r="X39" s="210">
        <f>AVERAGE(T39,V39,AB39)</f>
        <v>10</v>
      </c>
      <c r="Y39" s="47"/>
      <c r="Z39" s="48"/>
      <c r="AA39" s="47"/>
      <c r="AB39" s="48"/>
      <c r="AC39" s="50">
        <f t="shared" si="8"/>
        <v>20</v>
      </c>
      <c r="AD39" s="45">
        <f t="shared" si="9"/>
        <v>1</v>
      </c>
      <c r="AE39" s="51">
        <f t="shared" si="10"/>
        <v>20</v>
      </c>
      <c r="AF39" s="51">
        <f t="shared" si="12"/>
        <v>1</v>
      </c>
      <c r="AG39" s="52"/>
    </row>
    <row r="40" spans="2:34" s="53" customFormat="1" ht="15" customHeight="1">
      <c r="B40" s="5">
        <v>10</v>
      </c>
      <c r="C40" s="46" t="s">
        <v>97</v>
      </c>
      <c r="D40" s="44"/>
      <c r="E40" s="110">
        <v>301131</v>
      </c>
      <c r="F40" s="46" t="s">
        <v>98</v>
      </c>
      <c r="G40" s="208" t="s">
        <v>71</v>
      </c>
      <c r="H40" s="99" t="s">
        <v>76</v>
      </c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>
        <v>18</v>
      </c>
      <c r="T40" s="48">
        <f>LOOKUP(S40,Calcul!$L$20:$M$51)</f>
        <v>0</v>
      </c>
      <c r="U40" s="47">
        <v>12</v>
      </c>
      <c r="V40" s="48">
        <f>LOOKUP(U40,Calcul!$L$20:$M$51)</f>
        <v>4</v>
      </c>
      <c r="W40" s="47">
        <v>7</v>
      </c>
      <c r="X40" s="48">
        <f>LOOKUP(W40,Calcul!$L$20:$M$51)</f>
        <v>9</v>
      </c>
      <c r="Y40" s="47"/>
      <c r="Z40" s="48"/>
      <c r="AA40" s="47">
        <v>11</v>
      </c>
      <c r="AB40" s="48">
        <f>LOOKUP(AA40,Calcul!$L$20:$M$51)</f>
        <v>5</v>
      </c>
      <c r="AC40" s="50">
        <f t="shared" si="8"/>
        <v>18</v>
      </c>
      <c r="AD40" s="45">
        <f t="shared" si="9"/>
        <v>4</v>
      </c>
      <c r="AE40" s="51">
        <f t="shared" si="10"/>
        <v>4.5</v>
      </c>
      <c r="AF40" s="51">
        <f t="shared" si="12"/>
        <v>2</v>
      </c>
      <c r="AG40" s="85"/>
      <c r="AH40" s="42"/>
    </row>
    <row r="41" spans="2:33" s="42" customFormat="1" ht="15" customHeight="1">
      <c r="B41" s="5">
        <v>11</v>
      </c>
      <c r="C41" s="46" t="s">
        <v>175</v>
      </c>
      <c r="D41" s="44"/>
      <c r="E41" s="39">
        <v>122842</v>
      </c>
      <c r="F41" s="46" t="s">
        <v>268</v>
      </c>
      <c r="G41" s="208" t="s">
        <v>71</v>
      </c>
      <c r="H41" s="47" t="s">
        <v>35</v>
      </c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>
        <v>2</v>
      </c>
      <c r="V41" s="48">
        <f>LOOKUP(U41,Calcul!$L$20:$M$51)</f>
        <v>17</v>
      </c>
      <c r="W41" s="47"/>
      <c r="X41" s="48"/>
      <c r="Y41" s="47"/>
      <c r="Z41" s="48"/>
      <c r="AA41" s="47"/>
      <c r="AB41" s="48"/>
      <c r="AC41" s="50">
        <f t="shared" si="8"/>
        <v>17</v>
      </c>
      <c r="AD41" s="45">
        <f t="shared" si="9"/>
        <v>1</v>
      </c>
      <c r="AE41" s="51">
        <f t="shared" si="10"/>
        <v>17</v>
      </c>
      <c r="AF41" s="51">
        <f t="shared" si="12"/>
        <v>1</v>
      </c>
      <c r="AG41" s="85"/>
    </row>
    <row r="42" spans="2:33" s="53" customFormat="1" ht="15" customHeight="1">
      <c r="B42" s="5">
        <v>12</v>
      </c>
      <c r="C42" s="44" t="s">
        <v>84</v>
      </c>
      <c r="D42" s="44" t="s">
        <v>69</v>
      </c>
      <c r="E42" s="45">
        <v>204175</v>
      </c>
      <c r="F42" s="46" t="s">
        <v>85</v>
      </c>
      <c r="G42" s="208" t="s">
        <v>71</v>
      </c>
      <c r="H42" s="47" t="s">
        <v>35</v>
      </c>
      <c r="I42" s="47"/>
      <c r="J42" s="48"/>
      <c r="K42" s="47"/>
      <c r="L42" s="48"/>
      <c r="M42" s="58"/>
      <c r="N42" s="59"/>
      <c r="O42" s="47"/>
      <c r="P42" s="48"/>
      <c r="Q42" s="47"/>
      <c r="R42" s="48"/>
      <c r="S42" s="47">
        <v>10</v>
      </c>
      <c r="T42" s="48">
        <f>LOOKUP(S42,Calcul!$L$20:$M$51)</f>
        <v>6</v>
      </c>
      <c r="U42" s="47">
        <v>7</v>
      </c>
      <c r="V42" s="48">
        <f>LOOKUP(U42,Calcul!$L$20:$M$51)</f>
        <v>9</v>
      </c>
      <c r="W42" s="47"/>
      <c r="X42" s="48"/>
      <c r="Y42" s="47"/>
      <c r="Z42" s="48"/>
      <c r="AA42" s="47"/>
      <c r="AB42" s="48"/>
      <c r="AC42" s="50">
        <f t="shared" si="8"/>
        <v>15</v>
      </c>
      <c r="AD42" s="45">
        <f t="shared" si="9"/>
        <v>2</v>
      </c>
      <c r="AE42" s="51">
        <f t="shared" si="10"/>
        <v>7.5</v>
      </c>
      <c r="AF42" s="51">
        <f t="shared" si="12"/>
        <v>2</v>
      </c>
      <c r="AG42" s="52"/>
    </row>
    <row r="43" spans="2:33" s="42" customFormat="1" ht="15" customHeight="1">
      <c r="B43" s="5">
        <v>13</v>
      </c>
      <c r="C43" s="46" t="s">
        <v>274</v>
      </c>
      <c r="D43" s="44"/>
      <c r="E43" s="39">
        <v>186800</v>
      </c>
      <c r="F43" s="46" t="s">
        <v>275</v>
      </c>
      <c r="G43" s="208" t="s">
        <v>71</v>
      </c>
      <c r="H43" s="47" t="s">
        <v>35</v>
      </c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>
        <v>4</v>
      </c>
      <c r="V43" s="48">
        <f>LOOKUP(U43,Calcul!$L$20:$M$51)</f>
        <v>13</v>
      </c>
      <c r="W43" s="47"/>
      <c r="X43" s="48"/>
      <c r="Y43" s="47"/>
      <c r="Z43" s="48"/>
      <c r="AA43" s="47"/>
      <c r="AB43" s="48"/>
      <c r="AC43" s="50">
        <f t="shared" si="8"/>
        <v>13</v>
      </c>
      <c r="AD43" s="45">
        <f t="shared" si="9"/>
        <v>1</v>
      </c>
      <c r="AE43" s="51">
        <f t="shared" si="10"/>
        <v>13</v>
      </c>
      <c r="AF43" s="51">
        <f t="shared" si="12"/>
        <v>2</v>
      </c>
      <c r="AG43" s="85"/>
    </row>
    <row r="44" spans="2:33" s="42" customFormat="1" ht="15" customHeight="1">
      <c r="B44" s="5">
        <v>14</v>
      </c>
      <c r="C44" s="46" t="s">
        <v>89</v>
      </c>
      <c r="D44" s="44"/>
      <c r="E44" s="45">
        <v>72832</v>
      </c>
      <c r="F44" s="46" t="s">
        <v>85</v>
      </c>
      <c r="G44" s="208" t="s">
        <v>71</v>
      </c>
      <c r="H44" s="111" t="s">
        <v>90</v>
      </c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>
        <v>4</v>
      </c>
      <c r="T44" s="48">
        <f>LOOKUP(S44,Calcul!$L$20:$M$51)</f>
        <v>13</v>
      </c>
      <c r="U44" s="47"/>
      <c r="V44" s="48"/>
      <c r="W44" s="47"/>
      <c r="X44" s="48"/>
      <c r="Y44" s="47"/>
      <c r="Z44" s="48"/>
      <c r="AA44" s="47"/>
      <c r="AB44" s="48"/>
      <c r="AC44" s="50">
        <f t="shared" si="8"/>
        <v>13</v>
      </c>
      <c r="AD44" s="45">
        <f t="shared" si="9"/>
        <v>1</v>
      </c>
      <c r="AE44" s="51">
        <f t="shared" si="10"/>
        <v>13</v>
      </c>
      <c r="AF44" s="51">
        <f t="shared" si="12"/>
        <v>0</v>
      </c>
      <c r="AG44" s="85"/>
    </row>
    <row r="45" spans="1:34" s="53" customFormat="1" ht="15" customHeight="1">
      <c r="A45" s="42"/>
      <c r="B45" s="5">
        <v>15</v>
      </c>
      <c r="C45" s="46" t="s">
        <v>92</v>
      </c>
      <c r="D45" s="44"/>
      <c r="E45" s="45">
        <v>229708</v>
      </c>
      <c r="F45" s="46" t="s">
        <v>33</v>
      </c>
      <c r="G45" s="208" t="s">
        <v>71</v>
      </c>
      <c r="H45" s="47" t="s">
        <v>35</v>
      </c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>
        <v>11</v>
      </c>
      <c r="T45" s="48">
        <f>LOOKUP(S45,Calcul!$L$20:$M$51)</f>
        <v>5</v>
      </c>
      <c r="U45" s="47"/>
      <c r="V45" s="48"/>
      <c r="W45" s="47"/>
      <c r="X45" s="48"/>
      <c r="Y45" s="47"/>
      <c r="Z45" s="48"/>
      <c r="AA45" s="47">
        <v>8</v>
      </c>
      <c r="AB45" s="48">
        <f>LOOKUP(AA45,Calcul!$L$20:$M$51)</f>
        <v>8</v>
      </c>
      <c r="AC45" s="50">
        <f t="shared" si="8"/>
        <v>13</v>
      </c>
      <c r="AD45" s="45">
        <f t="shared" si="9"/>
        <v>2</v>
      </c>
      <c r="AE45" s="51">
        <f t="shared" si="10"/>
        <v>6.5</v>
      </c>
      <c r="AF45" s="51">
        <f t="shared" si="12"/>
        <v>0</v>
      </c>
      <c r="AG45" s="85"/>
      <c r="AH45" s="42"/>
    </row>
    <row r="46" spans="2:33" s="42" customFormat="1" ht="15" customHeight="1">
      <c r="B46" s="5">
        <v>16</v>
      </c>
      <c r="C46" s="46" t="s">
        <v>80</v>
      </c>
      <c r="D46" s="33"/>
      <c r="E46" s="45">
        <v>2376</v>
      </c>
      <c r="F46" s="46" t="s">
        <v>11</v>
      </c>
      <c r="G46" s="208" t="s">
        <v>71</v>
      </c>
      <c r="H46" s="47" t="s">
        <v>35</v>
      </c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>
        <v>4</v>
      </c>
      <c r="AB46" s="48">
        <f>LOOKUP(AA46,Calcul!$L$20:$M$51)</f>
        <v>13</v>
      </c>
      <c r="AC46" s="50">
        <f t="shared" si="8"/>
        <v>13</v>
      </c>
      <c r="AD46" s="45">
        <f t="shared" si="9"/>
        <v>1</v>
      </c>
      <c r="AE46" s="51">
        <f t="shared" si="10"/>
        <v>13</v>
      </c>
      <c r="AF46" s="51">
        <f t="shared" si="12"/>
        <v>0</v>
      </c>
      <c r="AG46" s="85"/>
    </row>
    <row r="47" spans="2:33" s="42" customFormat="1" ht="15" customHeight="1">
      <c r="B47" s="5">
        <v>17</v>
      </c>
      <c r="C47" s="46" t="s">
        <v>276</v>
      </c>
      <c r="D47" s="44"/>
      <c r="E47" s="39">
        <v>179603</v>
      </c>
      <c r="F47" s="46" t="s">
        <v>275</v>
      </c>
      <c r="G47" s="208" t="s">
        <v>71</v>
      </c>
      <c r="H47" s="47" t="s">
        <v>35</v>
      </c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>
        <v>5</v>
      </c>
      <c r="V47" s="48">
        <f>LOOKUP(U47,Calcul!$L$20:$M$51)</f>
        <v>11</v>
      </c>
      <c r="W47" s="47"/>
      <c r="X47" s="48"/>
      <c r="Y47" s="47"/>
      <c r="Z47" s="48"/>
      <c r="AA47" s="47"/>
      <c r="AB47" s="48"/>
      <c r="AC47" s="50">
        <f t="shared" si="8"/>
        <v>11</v>
      </c>
      <c r="AD47" s="45">
        <f t="shared" si="9"/>
        <v>1</v>
      </c>
      <c r="AE47" s="51">
        <f t="shared" si="10"/>
        <v>11</v>
      </c>
      <c r="AF47" s="51">
        <f t="shared" si="12"/>
        <v>2</v>
      </c>
      <c r="AG47" s="85"/>
    </row>
    <row r="48" spans="2:33" s="42" customFormat="1" ht="15" customHeight="1">
      <c r="B48" s="5">
        <v>18</v>
      </c>
      <c r="C48" s="46" t="s">
        <v>96</v>
      </c>
      <c r="D48" s="44"/>
      <c r="E48" s="110">
        <v>267512</v>
      </c>
      <c r="F48" s="46" t="s">
        <v>33</v>
      </c>
      <c r="G48" s="208" t="s">
        <v>71</v>
      </c>
      <c r="H48" s="99" t="s">
        <v>52</v>
      </c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>
        <v>5</v>
      </c>
      <c r="T48" s="48">
        <f>LOOKUP(S48,Calcul!$L$20:$M$51)</f>
        <v>11</v>
      </c>
      <c r="U48" s="47"/>
      <c r="V48" s="48"/>
      <c r="W48" s="47"/>
      <c r="X48" s="48"/>
      <c r="Y48" s="47"/>
      <c r="Z48" s="48"/>
      <c r="AA48" s="47"/>
      <c r="AB48" s="48"/>
      <c r="AC48" s="50">
        <f t="shared" si="8"/>
        <v>11</v>
      </c>
      <c r="AD48" s="45">
        <f t="shared" si="9"/>
        <v>1</v>
      </c>
      <c r="AE48" s="51">
        <f t="shared" si="10"/>
        <v>11</v>
      </c>
      <c r="AF48" s="51">
        <f t="shared" si="12"/>
        <v>0</v>
      </c>
      <c r="AG48" s="85"/>
    </row>
    <row r="49" spans="2:33" s="53" customFormat="1" ht="15" customHeight="1">
      <c r="B49" s="5">
        <v>19</v>
      </c>
      <c r="C49" s="44" t="s">
        <v>88</v>
      </c>
      <c r="D49" s="44" t="s">
        <v>50</v>
      </c>
      <c r="E49" s="45">
        <v>150037</v>
      </c>
      <c r="F49" s="46" t="s">
        <v>41</v>
      </c>
      <c r="G49" s="208" t="s">
        <v>71</v>
      </c>
      <c r="H49" s="47" t="s">
        <v>35</v>
      </c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>
        <v>5</v>
      </c>
      <c r="X49" s="48">
        <f>LOOKUP(W49,Calcul!$L$20:$M$51)</f>
        <v>11</v>
      </c>
      <c r="Y49" s="47"/>
      <c r="Z49" s="48"/>
      <c r="AA49" s="47"/>
      <c r="AB49" s="48"/>
      <c r="AC49" s="50">
        <f t="shared" si="8"/>
        <v>11</v>
      </c>
      <c r="AD49" s="45">
        <f t="shared" si="9"/>
        <v>1</v>
      </c>
      <c r="AE49" s="51">
        <f t="shared" si="10"/>
        <v>11</v>
      </c>
      <c r="AF49" s="51">
        <f t="shared" si="12"/>
        <v>0</v>
      </c>
      <c r="AG49" s="52"/>
    </row>
    <row r="50" spans="2:33" s="53" customFormat="1" ht="15" customHeight="1">
      <c r="B50" s="5">
        <v>20</v>
      </c>
      <c r="C50" s="46" t="s">
        <v>108</v>
      </c>
      <c r="D50" s="44"/>
      <c r="E50" s="45">
        <v>307238</v>
      </c>
      <c r="F50" s="46" t="s">
        <v>59</v>
      </c>
      <c r="G50" s="208" t="s">
        <v>71</v>
      </c>
      <c r="H50" s="83" t="s">
        <v>109</v>
      </c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>
        <v>8</v>
      </c>
      <c r="X50" s="48">
        <f>LOOKUP(W50,Calcul!$L$20:$M$51)</f>
        <v>8</v>
      </c>
      <c r="Y50" s="47"/>
      <c r="Z50" s="48"/>
      <c r="AA50" s="47">
        <v>13</v>
      </c>
      <c r="AB50" s="48">
        <f>LOOKUP(AA50,Calcul!$L$20:$M$51)</f>
        <v>3</v>
      </c>
      <c r="AC50" s="50">
        <f t="shared" si="8"/>
        <v>11</v>
      </c>
      <c r="AD50" s="45">
        <f t="shared" si="9"/>
        <v>2</v>
      </c>
      <c r="AE50" s="51">
        <f t="shared" si="10"/>
        <v>5.5</v>
      </c>
      <c r="AF50" s="51">
        <f t="shared" si="12"/>
        <v>0</v>
      </c>
      <c r="AG50" s="52"/>
    </row>
    <row r="51" spans="2:33" s="53" customFormat="1" ht="15" customHeight="1">
      <c r="B51" s="5">
        <v>21</v>
      </c>
      <c r="C51" s="112" t="s">
        <v>93</v>
      </c>
      <c r="D51" s="44"/>
      <c r="E51" s="110">
        <v>79395</v>
      </c>
      <c r="F51" s="227" t="s">
        <v>94</v>
      </c>
      <c r="G51" s="208" t="s">
        <v>71</v>
      </c>
      <c r="H51" s="47" t="s">
        <v>35</v>
      </c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>
        <v>6</v>
      </c>
      <c r="X51" s="48">
        <f>LOOKUP(W51,Calcul!$L$20:$M$51)</f>
        <v>10</v>
      </c>
      <c r="Y51" s="47"/>
      <c r="Z51" s="48"/>
      <c r="AA51" s="47"/>
      <c r="AB51" s="48"/>
      <c r="AC51" s="50">
        <f t="shared" si="8"/>
        <v>10</v>
      </c>
      <c r="AD51" s="45">
        <f t="shared" si="9"/>
        <v>1</v>
      </c>
      <c r="AE51" s="51">
        <f t="shared" si="10"/>
        <v>10</v>
      </c>
      <c r="AF51" s="51">
        <f t="shared" si="12"/>
        <v>1</v>
      </c>
      <c r="AG51" s="52"/>
    </row>
    <row r="52" spans="2:33" s="53" customFormat="1" ht="15" customHeight="1">
      <c r="B52" s="5">
        <v>22</v>
      </c>
      <c r="C52" s="46" t="s">
        <v>86</v>
      </c>
      <c r="D52" s="44" t="s">
        <v>50</v>
      </c>
      <c r="E52" s="45">
        <v>17144</v>
      </c>
      <c r="F52" s="46" t="s">
        <v>54</v>
      </c>
      <c r="G52" s="208" t="s">
        <v>71</v>
      </c>
      <c r="H52" s="47" t="s">
        <v>35</v>
      </c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>
        <v>7</v>
      </c>
      <c r="T52" s="48">
        <f>LOOKUP(S52,Calcul!$L$20:$M$51)</f>
        <v>9</v>
      </c>
      <c r="U52" s="47"/>
      <c r="V52" s="48"/>
      <c r="W52" s="47"/>
      <c r="X52" s="48"/>
      <c r="Y52" s="47"/>
      <c r="Z52" s="48"/>
      <c r="AA52" s="47"/>
      <c r="AB52" s="48"/>
      <c r="AC52" s="50">
        <f t="shared" si="8"/>
        <v>9</v>
      </c>
      <c r="AD52" s="45">
        <f t="shared" si="9"/>
        <v>1</v>
      </c>
      <c r="AE52" s="51">
        <f t="shared" si="10"/>
        <v>9</v>
      </c>
      <c r="AF52" s="51">
        <f t="shared" si="12"/>
        <v>1</v>
      </c>
      <c r="AG52" s="52"/>
    </row>
    <row r="53" spans="2:33" s="53" customFormat="1" ht="15" customHeight="1">
      <c r="B53" s="5">
        <v>23</v>
      </c>
      <c r="C53" s="46" t="s">
        <v>63</v>
      </c>
      <c r="D53" s="44"/>
      <c r="E53" s="110">
        <v>185962</v>
      </c>
      <c r="F53" s="46" t="s">
        <v>33</v>
      </c>
      <c r="G53" s="208" t="s">
        <v>71</v>
      </c>
      <c r="H53" s="47" t="s">
        <v>35</v>
      </c>
      <c r="I53" s="47"/>
      <c r="J53" s="48"/>
      <c r="K53" s="47"/>
      <c r="L53" s="48"/>
      <c r="M53" s="47"/>
      <c r="N53" s="48"/>
      <c r="O53" s="47"/>
      <c r="P53" s="48"/>
      <c r="Q53" s="47"/>
      <c r="R53" s="48"/>
      <c r="S53" s="47">
        <v>9</v>
      </c>
      <c r="T53" s="48">
        <f>LOOKUP(S53,Calcul!$L$20:$M$51)</f>
        <v>7</v>
      </c>
      <c r="U53" s="47"/>
      <c r="V53" s="48"/>
      <c r="W53" s="47"/>
      <c r="X53" s="48"/>
      <c r="Y53" s="47"/>
      <c r="Z53" s="48"/>
      <c r="AA53" s="47"/>
      <c r="AB53" s="48"/>
      <c r="AC53" s="50">
        <f t="shared" si="8"/>
        <v>7</v>
      </c>
      <c r="AD53" s="45">
        <f t="shared" si="9"/>
        <v>1</v>
      </c>
      <c r="AE53" s="51">
        <f t="shared" si="10"/>
        <v>7</v>
      </c>
      <c r="AF53" s="51">
        <f t="shared" si="12"/>
        <v>2</v>
      </c>
      <c r="AG53" s="52"/>
    </row>
    <row r="54" spans="2:33" s="53" customFormat="1" ht="15" customHeight="1">
      <c r="B54" s="5">
        <v>24</v>
      </c>
      <c r="C54" s="46" t="s">
        <v>91</v>
      </c>
      <c r="D54" s="44"/>
      <c r="E54" s="45">
        <v>319297</v>
      </c>
      <c r="F54" s="46" t="s">
        <v>54</v>
      </c>
      <c r="G54" s="208" t="s">
        <v>71</v>
      </c>
      <c r="H54" s="47" t="s">
        <v>35</v>
      </c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>
        <v>10</v>
      </c>
      <c r="AB54" s="48">
        <f>LOOKUP(AA54,Calcul!$L$20:$M$51)</f>
        <v>6</v>
      </c>
      <c r="AC54" s="50">
        <f t="shared" si="8"/>
        <v>6</v>
      </c>
      <c r="AD54" s="45">
        <f t="shared" si="9"/>
        <v>1</v>
      </c>
      <c r="AE54" s="51">
        <f t="shared" si="10"/>
        <v>6</v>
      </c>
      <c r="AF54" s="51">
        <f t="shared" si="12"/>
        <v>1</v>
      </c>
      <c r="AG54" s="52"/>
    </row>
    <row r="55" spans="2:33" s="53" customFormat="1" ht="15" customHeight="1">
      <c r="B55" s="5">
        <v>25</v>
      </c>
      <c r="C55" s="46" t="s">
        <v>277</v>
      </c>
      <c r="D55" s="44"/>
      <c r="E55" s="39">
        <v>175017</v>
      </c>
      <c r="F55" s="46" t="s">
        <v>278</v>
      </c>
      <c r="G55" s="208" t="s">
        <v>71</v>
      </c>
      <c r="H55" s="47" t="s">
        <v>35</v>
      </c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7">
        <v>11</v>
      </c>
      <c r="V55" s="48">
        <f>LOOKUP(U55,Calcul!$L$20:$M$51)</f>
        <v>5</v>
      </c>
      <c r="W55" s="47"/>
      <c r="X55" s="48"/>
      <c r="Y55" s="47"/>
      <c r="Z55" s="48"/>
      <c r="AA55" s="47"/>
      <c r="AB55" s="48"/>
      <c r="AC55" s="50">
        <f t="shared" si="8"/>
        <v>5</v>
      </c>
      <c r="AD55" s="45">
        <f t="shared" si="9"/>
        <v>1</v>
      </c>
      <c r="AE55" s="51">
        <f t="shared" si="10"/>
        <v>5</v>
      </c>
      <c r="AF55" s="51">
        <f t="shared" si="12"/>
        <v>1</v>
      </c>
      <c r="AG55" s="52"/>
    </row>
    <row r="56" spans="2:33" s="53" customFormat="1" ht="15" customHeight="1">
      <c r="B56" s="5">
        <v>26</v>
      </c>
      <c r="C56" s="46" t="s">
        <v>99</v>
      </c>
      <c r="D56" s="44"/>
      <c r="E56" s="110">
        <v>78766</v>
      </c>
      <c r="F56" s="46" t="s">
        <v>12</v>
      </c>
      <c r="G56" s="208" t="s">
        <v>71</v>
      </c>
      <c r="H56" s="47" t="s">
        <v>35</v>
      </c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>
        <v>12</v>
      </c>
      <c r="T56" s="48">
        <f>LOOKUP(S56,Calcul!$L$20:$M$51)</f>
        <v>4</v>
      </c>
      <c r="U56" s="47"/>
      <c r="V56" s="48"/>
      <c r="W56" s="47"/>
      <c r="X56" s="48"/>
      <c r="Y56" s="47"/>
      <c r="Z56" s="48"/>
      <c r="AA56" s="47"/>
      <c r="AB56" s="48"/>
      <c r="AC56" s="50">
        <f t="shared" si="8"/>
        <v>4</v>
      </c>
      <c r="AD56" s="45">
        <f t="shared" si="9"/>
        <v>1</v>
      </c>
      <c r="AE56" s="51">
        <f t="shared" si="10"/>
        <v>4</v>
      </c>
      <c r="AF56" s="51">
        <f t="shared" si="12"/>
        <v>1</v>
      </c>
      <c r="AG56" s="52"/>
    </row>
    <row r="57" spans="2:33" s="53" customFormat="1" ht="15" customHeight="1">
      <c r="B57" s="5">
        <v>27</v>
      </c>
      <c r="C57" s="44" t="s">
        <v>102</v>
      </c>
      <c r="D57" s="44" t="s">
        <v>50</v>
      </c>
      <c r="E57" s="45">
        <v>263844</v>
      </c>
      <c r="F57" s="46" t="s">
        <v>12</v>
      </c>
      <c r="G57" s="192" t="s">
        <v>71</v>
      </c>
      <c r="H57" s="111" t="s">
        <v>90</v>
      </c>
      <c r="I57" s="47"/>
      <c r="J57" s="48"/>
      <c r="K57" s="58"/>
      <c r="L57" s="59"/>
      <c r="M57" s="47"/>
      <c r="N57" s="48"/>
      <c r="O57" s="47"/>
      <c r="P57" s="48"/>
      <c r="Q57" s="47"/>
      <c r="R57" s="48"/>
      <c r="S57" s="47">
        <v>13</v>
      </c>
      <c r="T57" s="48">
        <f>LOOKUP(S57,Calcul!$L$20:$M$51)</f>
        <v>3</v>
      </c>
      <c r="U57" s="47"/>
      <c r="V57" s="48"/>
      <c r="W57" s="47"/>
      <c r="X57" s="48"/>
      <c r="Y57" s="47"/>
      <c r="Z57" s="48"/>
      <c r="AA57" s="47"/>
      <c r="AB57" s="48"/>
      <c r="AC57" s="50">
        <f t="shared" si="8"/>
        <v>3</v>
      </c>
      <c r="AD57" s="45">
        <f t="shared" si="9"/>
        <v>1</v>
      </c>
      <c r="AE57" s="51">
        <f t="shared" si="10"/>
        <v>3</v>
      </c>
      <c r="AF57" s="51">
        <f t="shared" si="12"/>
        <v>1</v>
      </c>
      <c r="AG57" s="52"/>
    </row>
    <row r="58" spans="2:33" s="53" customFormat="1" ht="15" customHeight="1">
      <c r="B58" s="5">
        <v>28</v>
      </c>
      <c r="C58" s="46" t="s">
        <v>95</v>
      </c>
      <c r="D58" s="44"/>
      <c r="E58" s="45">
        <v>264461</v>
      </c>
      <c r="F58" s="46" t="s">
        <v>33</v>
      </c>
      <c r="G58" s="208" t="s">
        <v>71</v>
      </c>
      <c r="H58" s="47" t="s">
        <v>35</v>
      </c>
      <c r="I58" s="47"/>
      <c r="J58" s="48"/>
      <c r="K58" s="47"/>
      <c r="L58" s="48"/>
      <c r="M58" s="47"/>
      <c r="N58" s="48"/>
      <c r="O58" s="47"/>
      <c r="P58" s="48"/>
      <c r="Q58" s="47"/>
      <c r="R58" s="48"/>
      <c r="S58" s="47">
        <v>17</v>
      </c>
      <c r="T58" s="48">
        <f>LOOKUP(S58,Calcul!$L$20:$M$51)</f>
        <v>0</v>
      </c>
      <c r="U58" s="47"/>
      <c r="V58" s="48"/>
      <c r="W58" s="47"/>
      <c r="X58" s="48"/>
      <c r="Y58" s="47"/>
      <c r="Z58" s="48"/>
      <c r="AA58" s="47"/>
      <c r="AB58" s="48"/>
      <c r="AC58" s="50">
        <f t="shared" si="8"/>
        <v>0</v>
      </c>
      <c r="AD58" s="45">
        <f t="shared" si="9"/>
        <v>1</v>
      </c>
      <c r="AE58" s="51">
        <f t="shared" si="10"/>
        <v>0</v>
      </c>
      <c r="AF58" s="51">
        <f t="shared" si="12"/>
        <v>3</v>
      </c>
      <c r="AG58" s="52"/>
    </row>
    <row r="59" spans="2:33" s="53" customFormat="1" ht="15" customHeight="1">
      <c r="B59" s="5">
        <v>29</v>
      </c>
      <c r="C59" s="46" t="s">
        <v>105</v>
      </c>
      <c r="D59" s="44"/>
      <c r="E59" s="110">
        <v>142690</v>
      </c>
      <c r="F59" s="46" t="s">
        <v>33</v>
      </c>
      <c r="G59" s="208" t="s">
        <v>71</v>
      </c>
      <c r="H59" s="47" t="s">
        <v>35</v>
      </c>
      <c r="I59" s="47"/>
      <c r="J59" s="48"/>
      <c r="K59" s="47"/>
      <c r="L59" s="48"/>
      <c r="M59" s="47"/>
      <c r="N59" s="48"/>
      <c r="O59" s="47"/>
      <c r="P59" s="48"/>
      <c r="Q59" s="47"/>
      <c r="R59" s="48"/>
      <c r="S59" s="47">
        <v>16</v>
      </c>
      <c r="T59" s="48">
        <f>LOOKUP(S59,Calcul!$L$20:$M$51)</f>
        <v>0</v>
      </c>
      <c r="U59" s="47"/>
      <c r="V59" s="48"/>
      <c r="W59" s="47"/>
      <c r="X59" s="48"/>
      <c r="Y59" s="47"/>
      <c r="Z59" s="48"/>
      <c r="AA59" s="47"/>
      <c r="AB59" s="48"/>
      <c r="AC59" s="50">
        <f t="shared" si="8"/>
        <v>0</v>
      </c>
      <c r="AD59" s="45">
        <f t="shared" si="9"/>
        <v>1</v>
      </c>
      <c r="AE59" s="51">
        <f t="shared" si="10"/>
        <v>0</v>
      </c>
      <c r="AF59" s="51">
        <f>IF(ISNUMBER(AC52),AC52-AC59)</f>
        <v>9</v>
      </c>
      <c r="AG59" s="52"/>
    </row>
    <row r="60" spans="2:33" s="62" customFormat="1" ht="14.25">
      <c r="B60" s="213"/>
      <c r="C60" s="64"/>
      <c r="D60" s="64"/>
      <c r="E60" s="65"/>
      <c r="F60" s="66"/>
      <c r="G60" s="67"/>
      <c r="H60" s="68"/>
      <c r="I60" s="68">
        <f>COUNTA(I31:I59)</f>
        <v>0</v>
      </c>
      <c r="J60" s="69"/>
      <c r="K60" s="68">
        <f>COUNTA(K31:K59)</f>
        <v>0</v>
      </c>
      <c r="L60" s="69"/>
      <c r="M60" s="68">
        <f>COUNTA(M31:M59)</f>
        <v>0</v>
      </c>
      <c r="N60" s="69"/>
      <c r="O60" s="68">
        <f>COUNTA(O31:O59)</f>
        <v>0</v>
      </c>
      <c r="P60" s="70"/>
      <c r="Q60" s="68">
        <f>COUNTA(Q31:Q59)</f>
        <v>0</v>
      </c>
      <c r="R60" s="69"/>
      <c r="S60" s="68">
        <f>COUNTA(S31:S59)</f>
        <v>18</v>
      </c>
      <c r="T60" s="69"/>
      <c r="U60" s="68">
        <f>COUNTA(U31:U59)</f>
        <v>12</v>
      </c>
      <c r="V60" s="70"/>
      <c r="W60" s="68">
        <f>COUNTA(W31:W59)</f>
        <v>8</v>
      </c>
      <c r="X60" s="70"/>
      <c r="Y60" s="68">
        <f>COUNTA(Y31:Y59)</f>
        <v>0</v>
      </c>
      <c r="Z60" s="69"/>
      <c r="AA60" s="68">
        <f>COUNTA(AA31:AA59)</f>
        <v>13</v>
      </c>
      <c r="AB60" s="69"/>
      <c r="AC60" s="117"/>
      <c r="AD60" s="118"/>
      <c r="AE60" s="73"/>
      <c r="AG60" s="74"/>
    </row>
    <row r="61" spans="9:30" ht="15.75">
      <c r="I61" s="119"/>
      <c r="K61" s="119"/>
      <c r="M61" s="119"/>
      <c r="AC61" s="6"/>
      <c r="AD61" s="119"/>
    </row>
    <row r="62" spans="2:33" s="13" customFormat="1" ht="24">
      <c r="B62" s="14"/>
      <c r="C62" s="101" t="s">
        <v>113</v>
      </c>
      <c r="D62" s="78"/>
      <c r="E62" s="120"/>
      <c r="F62" s="78"/>
      <c r="G62" s="78"/>
      <c r="H62" s="102"/>
      <c r="I62" s="75" t="s">
        <v>1</v>
      </c>
      <c r="J62" s="75"/>
      <c r="K62" s="75" t="s">
        <v>2</v>
      </c>
      <c r="L62" s="75"/>
      <c r="M62" s="75" t="s">
        <v>3</v>
      </c>
      <c r="N62" s="75"/>
      <c r="O62" s="75" t="s">
        <v>4</v>
      </c>
      <c r="P62" s="75"/>
      <c r="Q62" s="75" t="s">
        <v>5</v>
      </c>
      <c r="R62" s="75"/>
      <c r="S62" s="75" t="s">
        <v>6</v>
      </c>
      <c r="T62" s="75"/>
      <c r="U62" s="75" t="s">
        <v>265</v>
      </c>
      <c r="V62" s="75"/>
      <c r="W62" s="121" t="s">
        <v>7</v>
      </c>
      <c r="X62" s="121"/>
      <c r="Y62" s="121" t="s">
        <v>8</v>
      </c>
      <c r="Z62" s="121"/>
      <c r="AA62" s="121" t="s">
        <v>9</v>
      </c>
      <c r="AB62" s="121"/>
      <c r="AC62" s="122"/>
      <c r="AD62" s="122"/>
      <c r="AE62" s="123"/>
      <c r="AF62" s="124"/>
      <c r="AG62" s="22"/>
    </row>
    <row r="63" spans="2:33" s="23" customFormat="1" ht="12.75" customHeight="1">
      <c r="B63" s="206"/>
      <c r="C63" s="104"/>
      <c r="D63" s="104"/>
      <c r="E63" s="105"/>
      <c r="F63" s="104"/>
      <c r="G63" s="106"/>
      <c r="H63" s="107"/>
      <c r="I63" s="79" t="s">
        <v>11</v>
      </c>
      <c r="J63" s="79"/>
      <c r="K63" s="79" t="s">
        <v>12</v>
      </c>
      <c r="L63" s="79"/>
      <c r="M63" s="79" t="s">
        <v>13</v>
      </c>
      <c r="N63" s="79"/>
      <c r="O63" s="79" t="s">
        <v>14</v>
      </c>
      <c r="P63" s="79"/>
      <c r="Q63" s="79" t="s">
        <v>15</v>
      </c>
      <c r="R63" s="79"/>
      <c r="S63" s="79" t="s">
        <v>16</v>
      </c>
      <c r="T63" s="79"/>
      <c r="U63" s="79" t="s">
        <v>266</v>
      </c>
      <c r="V63" s="79"/>
      <c r="W63" s="125" t="s">
        <v>17</v>
      </c>
      <c r="X63" s="125"/>
      <c r="Y63" s="125" t="s">
        <v>18</v>
      </c>
      <c r="Z63" s="125"/>
      <c r="AA63" s="125" t="s">
        <v>19</v>
      </c>
      <c r="AB63" s="125"/>
      <c r="AC63" s="126"/>
      <c r="AD63" s="126"/>
      <c r="AE63" s="127"/>
      <c r="AF63" s="126"/>
      <c r="AG63" s="32"/>
    </row>
    <row r="64" spans="3:32" ht="16.5">
      <c r="C64" s="33" t="s">
        <v>20</v>
      </c>
      <c r="D64" s="33" t="s">
        <v>21</v>
      </c>
      <c r="E64" s="34" t="s">
        <v>22</v>
      </c>
      <c r="F64" s="35" t="s">
        <v>23</v>
      </c>
      <c r="G64" s="36" t="s">
        <v>24</v>
      </c>
      <c r="H64" s="37" t="s">
        <v>25</v>
      </c>
      <c r="I64" s="38" t="s">
        <v>26</v>
      </c>
      <c r="J64" s="34" t="s">
        <v>27</v>
      </c>
      <c r="K64" s="38" t="s">
        <v>26</v>
      </c>
      <c r="L64" s="34" t="s">
        <v>27</v>
      </c>
      <c r="M64" s="38" t="s">
        <v>26</v>
      </c>
      <c r="N64" s="34" t="s">
        <v>27</v>
      </c>
      <c r="O64" s="39" t="s">
        <v>26</v>
      </c>
      <c r="P64" s="34" t="s">
        <v>27</v>
      </c>
      <c r="Q64" s="38" t="s">
        <v>26</v>
      </c>
      <c r="R64" s="34" t="s">
        <v>27</v>
      </c>
      <c r="S64" s="39" t="s">
        <v>26</v>
      </c>
      <c r="T64" s="34" t="s">
        <v>27</v>
      </c>
      <c r="U64" s="39" t="s">
        <v>26</v>
      </c>
      <c r="V64" s="34" t="s">
        <v>27</v>
      </c>
      <c r="W64" s="39" t="s">
        <v>26</v>
      </c>
      <c r="X64" s="34" t="s">
        <v>27</v>
      </c>
      <c r="Y64" s="38" t="s">
        <v>26</v>
      </c>
      <c r="Z64" s="34" t="s">
        <v>27</v>
      </c>
      <c r="AA64" s="38" t="s">
        <v>26</v>
      </c>
      <c r="AB64" s="34" t="s">
        <v>27</v>
      </c>
      <c r="AC64" s="40" t="s">
        <v>28</v>
      </c>
      <c r="AD64" s="40" t="s">
        <v>29</v>
      </c>
      <c r="AE64" s="41" t="s">
        <v>30</v>
      </c>
      <c r="AF64" s="41" t="s">
        <v>31</v>
      </c>
    </row>
    <row r="65" spans="2:33" s="42" customFormat="1" ht="15" customHeight="1">
      <c r="B65" s="228">
        <v>1</v>
      </c>
      <c r="C65" s="44" t="s">
        <v>116</v>
      </c>
      <c r="D65" s="44"/>
      <c r="E65" s="45">
        <v>48635</v>
      </c>
      <c r="F65" s="46" t="s">
        <v>152</v>
      </c>
      <c r="G65" s="208" t="s">
        <v>115</v>
      </c>
      <c r="H65" s="47" t="s">
        <v>35</v>
      </c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>
        <v>4</v>
      </c>
      <c r="T65" s="48">
        <f>LOOKUP(S65,Calcul!$L$20:$M$51)</f>
        <v>13</v>
      </c>
      <c r="U65" s="47">
        <v>3</v>
      </c>
      <c r="V65" s="48">
        <f>LOOKUP(U65,Calcul!$L$20:$M$51)</f>
        <v>15</v>
      </c>
      <c r="W65" s="47">
        <v>3</v>
      </c>
      <c r="X65" s="48">
        <f>LOOKUP(W65,Calcul!$L$20:$M$51)</f>
        <v>15</v>
      </c>
      <c r="Y65" s="47"/>
      <c r="Z65" s="48"/>
      <c r="AA65" s="47">
        <v>1</v>
      </c>
      <c r="AB65" s="48">
        <f>LOOKUP(AA65,Calcul!$L$20:$M$51)</f>
        <v>20</v>
      </c>
      <c r="AC65" s="50">
        <f aca="true" t="shared" si="13" ref="AC65:AC96">SUM(J65,L65,N65,P65,R65,T65,V65,X65,Z65,AB65)</f>
        <v>63</v>
      </c>
      <c r="AD65" s="45">
        <f aca="true" t="shared" si="14" ref="AD65:AD96">COUNTA(I65,K65,M65,S65,O65,Q65,U65,W65,Y65,AA65)</f>
        <v>4</v>
      </c>
      <c r="AE65" s="51">
        <f aca="true" t="shared" si="15" ref="AE65:AE96">AC65/AD65</f>
        <v>15.75</v>
      </c>
      <c r="AF65" s="51"/>
      <c r="AG65" s="85"/>
    </row>
    <row r="66" spans="1:33" s="53" customFormat="1" ht="15" customHeight="1">
      <c r="A66" s="109"/>
      <c r="B66" s="228">
        <v>2</v>
      </c>
      <c r="C66" s="44" t="s">
        <v>118</v>
      </c>
      <c r="D66" s="44"/>
      <c r="E66" s="45">
        <v>330943</v>
      </c>
      <c r="F66" s="46" t="s">
        <v>54</v>
      </c>
      <c r="G66" s="208" t="s">
        <v>115</v>
      </c>
      <c r="H66" s="47" t="s">
        <v>35</v>
      </c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>
        <v>3</v>
      </c>
      <c r="T66" s="48">
        <f>LOOKUP(S66,Calcul!$L$20:$M$51)</f>
        <v>15</v>
      </c>
      <c r="U66" s="47">
        <v>4</v>
      </c>
      <c r="V66" s="48">
        <f>LOOKUP(U66,Calcul!$L$20:$M$51)</f>
        <v>13</v>
      </c>
      <c r="W66" s="47">
        <v>1</v>
      </c>
      <c r="X66" s="48">
        <f>LOOKUP(W66,Calcul!$L$20:$M$51)</f>
        <v>20</v>
      </c>
      <c r="Y66" s="47"/>
      <c r="Z66" s="48"/>
      <c r="AA66" s="47">
        <v>4</v>
      </c>
      <c r="AB66" s="48">
        <f>LOOKUP(AA66,Calcul!$L$20:$M$51)</f>
        <v>13</v>
      </c>
      <c r="AC66" s="50">
        <f t="shared" si="13"/>
        <v>61</v>
      </c>
      <c r="AD66" s="45">
        <f t="shared" si="14"/>
        <v>4</v>
      </c>
      <c r="AE66" s="51">
        <f t="shared" si="15"/>
        <v>15.25</v>
      </c>
      <c r="AF66" s="51">
        <f aca="true" t="shared" si="16" ref="AF66:AF72">IF(ISNUMBER(AC65),AC65-AC66)</f>
        <v>2</v>
      </c>
      <c r="AG66" s="108"/>
    </row>
    <row r="67" spans="2:33" s="53" customFormat="1" ht="15" customHeight="1">
      <c r="B67" s="228">
        <v>3</v>
      </c>
      <c r="C67" s="46" t="s">
        <v>114</v>
      </c>
      <c r="D67" s="44"/>
      <c r="E67" s="45">
        <v>70498</v>
      </c>
      <c r="F67" s="46" t="s">
        <v>54</v>
      </c>
      <c r="G67" s="208" t="s">
        <v>115</v>
      </c>
      <c r="H67" s="47" t="s">
        <v>35</v>
      </c>
      <c r="I67" s="47"/>
      <c r="J67" s="48"/>
      <c r="K67" s="47"/>
      <c r="L67" s="48"/>
      <c r="M67" s="47"/>
      <c r="N67" s="48"/>
      <c r="O67" s="47"/>
      <c r="P67" s="48"/>
      <c r="Q67" s="47"/>
      <c r="R67" s="48"/>
      <c r="S67" s="47">
        <v>6</v>
      </c>
      <c r="T67" s="48">
        <f>LOOKUP(S67,Calcul!$L$20:$M$51)</f>
        <v>10</v>
      </c>
      <c r="U67" s="47">
        <v>1</v>
      </c>
      <c r="V67" s="48">
        <f>LOOKUP(U67,Calcul!$L$20:$M$51)</f>
        <v>20</v>
      </c>
      <c r="W67" s="47">
        <v>4</v>
      </c>
      <c r="X67" s="48">
        <f>LOOKUP(W67,Calcul!$L$20:$M$51)</f>
        <v>13</v>
      </c>
      <c r="Y67" s="47"/>
      <c r="Z67" s="48"/>
      <c r="AA67" s="47">
        <v>8</v>
      </c>
      <c r="AB67" s="48">
        <f>LOOKUP(AA67,Calcul!$L$20:$M$51)</f>
        <v>8</v>
      </c>
      <c r="AC67" s="50">
        <f t="shared" si="13"/>
        <v>51</v>
      </c>
      <c r="AD67" s="45">
        <f t="shared" si="14"/>
        <v>4</v>
      </c>
      <c r="AE67" s="51">
        <f t="shared" si="15"/>
        <v>12.75</v>
      </c>
      <c r="AF67" s="128">
        <f t="shared" si="16"/>
        <v>10</v>
      </c>
      <c r="AG67" s="52"/>
    </row>
    <row r="68" spans="2:33" s="42" customFormat="1" ht="15" customHeight="1">
      <c r="B68" s="228">
        <v>4</v>
      </c>
      <c r="C68" s="46" t="s">
        <v>129</v>
      </c>
      <c r="D68" s="44"/>
      <c r="E68" s="45">
        <v>7472</v>
      </c>
      <c r="F68" s="229" t="s">
        <v>33</v>
      </c>
      <c r="G68" s="208" t="s">
        <v>115</v>
      </c>
      <c r="H68" s="47" t="s">
        <v>35</v>
      </c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>
        <v>1</v>
      </c>
      <c r="T68" s="48">
        <f>LOOKUP(S68,Calcul!$L$20:$M$51)</f>
        <v>20</v>
      </c>
      <c r="U68" s="47"/>
      <c r="V68" s="48"/>
      <c r="W68" s="47"/>
      <c r="X68" s="48"/>
      <c r="Y68" s="47"/>
      <c r="Z68" s="48"/>
      <c r="AA68" s="47">
        <v>3</v>
      </c>
      <c r="AB68" s="48">
        <f>LOOKUP(AA68,Calcul!$L$20:$M$51)</f>
        <v>15</v>
      </c>
      <c r="AC68" s="50">
        <f t="shared" si="13"/>
        <v>35</v>
      </c>
      <c r="AD68" s="45">
        <f t="shared" si="14"/>
        <v>2</v>
      </c>
      <c r="AE68" s="51">
        <f t="shared" si="15"/>
        <v>17.5</v>
      </c>
      <c r="AF68" s="51">
        <f t="shared" si="16"/>
        <v>16</v>
      </c>
      <c r="AG68" s="85"/>
    </row>
    <row r="69" spans="2:33" s="97" customFormat="1" ht="15" customHeight="1">
      <c r="B69" s="228">
        <v>5</v>
      </c>
      <c r="C69" s="44" t="s">
        <v>123</v>
      </c>
      <c r="D69" s="44"/>
      <c r="E69" s="45">
        <v>5073</v>
      </c>
      <c r="F69" s="46" t="s">
        <v>33</v>
      </c>
      <c r="G69" s="208" t="s">
        <v>115</v>
      </c>
      <c r="H69" s="47" t="s">
        <v>35</v>
      </c>
      <c r="I69" s="47"/>
      <c r="J69" s="48"/>
      <c r="K69" s="47"/>
      <c r="L69" s="48"/>
      <c r="M69" s="47"/>
      <c r="N69" s="48"/>
      <c r="O69" s="47"/>
      <c r="P69" s="48"/>
      <c r="Q69" s="47"/>
      <c r="R69" s="48"/>
      <c r="S69" s="47"/>
      <c r="T69" s="48"/>
      <c r="U69" s="47"/>
      <c r="V69" s="48"/>
      <c r="W69" s="47">
        <v>2</v>
      </c>
      <c r="X69" s="48">
        <f>LOOKUP(W69,Calcul!$L$20:$M$51)</f>
        <v>17</v>
      </c>
      <c r="Y69" s="47"/>
      <c r="Z69" s="48"/>
      <c r="AA69" s="47">
        <v>2</v>
      </c>
      <c r="AB69" s="48">
        <f>LOOKUP(AA69,Calcul!$L$20:$M$51)</f>
        <v>17</v>
      </c>
      <c r="AC69" s="50">
        <f t="shared" si="13"/>
        <v>34</v>
      </c>
      <c r="AD69" s="45">
        <f t="shared" si="14"/>
        <v>2</v>
      </c>
      <c r="AE69" s="51">
        <f t="shared" si="15"/>
        <v>17</v>
      </c>
      <c r="AF69" s="51">
        <f t="shared" si="16"/>
        <v>1</v>
      </c>
      <c r="AG69" s="100"/>
    </row>
    <row r="70" spans="2:33" s="97" customFormat="1" ht="15" customHeight="1">
      <c r="B70" s="228">
        <v>6</v>
      </c>
      <c r="C70" s="44" t="s">
        <v>126</v>
      </c>
      <c r="D70" s="44" t="s">
        <v>50</v>
      </c>
      <c r="E70" s="45">
        <v>301464</v>
      </c>
      <c r="F70" s="46" t="s">
        <v>54</v>
      </c>
      <c r="G70" s="208" t="s">
        <v>115</v>
      </c>
      <c r="H70" s="83" t="s">
        <v>52</v>
      </c>
      <c r="I70" s="47"/>
      <c r="J70" s="48"/>
      <c r="K70" s="47"/>
      <c r="L70" s="48"/>
      <c r="M70" s="47"/>
      <c r="N70" s="48"/>
      <c r="O70" s="47"/>
      <c r="P70" s="48"/>
      <c r="Q70" s="47"/>
      <c r="R70" s="48"/>
      <c r="S70" s="47">
        <v>13</v>
      </c>
      <c r="T70" s="48">
        <f>LOOKUP(S70,Calcul!$L$20:$M$51)</f>
        <v>3</v>
      </c>
      <c r="U70" s="47">
        <v>8</v>
      </c>
      <c r="V70" s="48">
        <f>LOOKUP(U70,Calcul!$L$20:$M$51)</f>
        <v>8</v>
      </c>
      <c r="W70" s="47">
        <v>8</v>
      </c>
      <c r="X70" s="48">
        <f>LOOKUP(W70,Calcul!$L$20:$M$51)</f>
        <v>8</v>
      </c>
      <c r="Y70" s="47"/>
      <c r="Z70" s="48"/>
      <c r="AA70" s="47">
        <v>13</v>
      </c>
      <c r="AB70" s="48">
        <f>LOOKUP(AA70,Calcul!$L$20:$M$51)</f>
        <v>3</v>
      </c>
      <c r="AC70" s="50">
        <f t="shared" si="13"/>
        <v>22</v>
      </c>
      <c r="AD70" s="45">
        <f t="shared" si="14"/>
        <v>4</v>
      </c>
      <c r="AE70" s="51">
        <f t="shared" si="15"/>
        <v>5.5</v>
      </c>
      <c r="AF70" s="51">
        <f t="shared" si="16"/>
        <v>12</v>
      </c>
      <c r="AG70" s="100"/>
    </row>
    <row r="71" spans="1:34" s="42" customFormat="1" ht="15" customHeight="1">
      <c r="A71" s="53"/>
      <c r="B71" s="228">
        <v>7</v>
      </c>
      <c r="C71" s="44" t="s">
        <v>145</v>
      </c>
      <c r="D71" s="44"/>
      <c r="E71" s="39">
        <v>8690</v>
      </c>
      <c r="F71" s="46" t="s">
        <v>33</v>
      </c>
      <c r="G71" s="192" t="s">
        <v>115</v>
      </c>
      <c r="H71" s="47" t="s">
        <v>35</v>
      </c>
      <c r="I71" s="47"/>
      <c r="J71" s="48"/>
      <c r="K71" s="47"/>
      <c r="L71" s="48"/>
      <c r="M71" s="47"/>
      <c r="N71" s="48"/>
      <c r="O71" s="47"/>
      <c r="P71" s="48"/>
      <c r="Q71" s="47"/>
      <c r="R71" s="48"/>
      <c r="S71" s="47"/>
      <c r="T71" s="48"/>
      <c r="U71" s="47"/>
      <c r="V71" s="48"/>
      <c r="W71" s="47">
        <v>6</v>
      </c>
      <c r="X71" s="48">
        <f>LOOKUP(W71,Calcul!$L$20:$M$51)</f>
        <v>10</v>
      </c>
      <c r="Y71" s="47"/>
      <c r="Z71" s="48"/>
      <c r="AA71" s="47">
        <v>6</v>
      </c>
      <c r="AB71" s="48">
        <f>LOOKUP(AA71,Calcul!$L$20:$M$51)</f>
        <v>10</v>
      </c>
      <c r="AC71" s="50">
        <f t="shared" si="13"/>
        <v>20</v>
      </c>
      <c r="AD71" s="45">
        <f t="shared" si="14"/>
        <v>2</v>
      </c>
      <c r="AE71" s="51">
        <f t="shared" si="15"/>
        <v>10</v>
      </c>
      <c r="AF71" s="51">
        <f t="shared" si="16"/>
        <v>2</v>
      </c>
      <c r="AG71" s="52"/>
      <c r="AH71" s="53"/>
    </row>
    <row r="72" spans="2:33" s="53" customFormat="1" ht="15" customHeight="1">
      <c r="B72" s="228">
        <v>8</v>
      </c>
      <c r="C72" s="46" t="s">
        <v>128</v>
      </c>
      <c r="D72" s="44" t="s">
        <v>50</v>
      </c>
      <c r="E72" s="45">
        <v>7849</v>
      </c>
      <c r="F72" s="57" t="s">
        <v>70</v>
      </c>
      <c r="G72" s="208" t="s">
        <v>115</v>
      </c>
      <c r="H72" s="47" t="s">
        <v>35</v>
      </c>
      <c r="I72" s="47"/>
      <c r="J72" s="48"/>
      <c r="K72" s="47"/>
      <c r="L72" s="48"/>
      <c r="M72" s="47"/>
      <c r="N72" s="48"/>
      <c r="O72" s="47"/>
      <c r="P72" s="48"/>
      <c r="Q72" s="47"/>
      <c r="R72" s="48"/>
      <c r="S72" s="47">
        <v>7</v>
      </c>
      <c r="T72" s="48">
        <f>LOOKUP(S72,Calcul!$L$20:$M$51)</f>
        <v>9</v>
      </c>
      <c r="U72" s="47"/>
      <c r="V72" s="48"/>
      <c r="W72" s="209"/>
      <c r="X72" s="210">
        <f>AVERAGE(T72,V72,AB72)</f>
        <v>9</v>
      </c>
      <c r="Y72" s="47"/>
      <c r="Z72" s="48"/>
      <c r="AA72" s="47"/>
      <c r="AB72" s="48"/>
      <c r="AC72" s="50">
        <f t="shared" si="13"/>
        <v>18</v>
      </c>
      <c r="AD72" s="45">
        <f t="shared" si="14"/>
        <v>1</v>
      </c>
      <c r="AE72" s="51">
        <f t="shared" si="15"/>
        <v>18</v>
      </c>
      <c r="AF72" s="51">
        <f t="shared" si="16"/>
        <v>2</v>
      </c>
      <c r="AG72" s="52"/>
    </row>
    <row r="73" spans="1:34" s="42" customFormat="1" ht="15" customHeight="1">
      <c r="A73" s="53"/>
      <c r="B73" s="228">
        <v>9</v>
      </c>
      <c r="C73" s="46" t="s">
        <v>131</v>
      </c>
      <c r="D73" s="44" t="s">
        <v>50</v>
      </c>
      <c r="E73" s="45">
        <v>13657</v>
      </c>
      <c r="F73" s="46" t="s">
        <v>85</v>
      </c>
      <c r="G73" s="208" t="s">
        <v>115</v>
      </c>
      <c r="H73" s="47" t="s">
        <v>35</v>
      </c>
      <c r="I73" s="47"/>
      <c r="J73" s="48"/>
      <c r="K73" s="47"/>
      <c r="L73" s="48"/>
      <c r="M73" s="47"/>
      <c r="N73" s="48"/>
      <c r="O73" s="47"/>
      <c r="P73" s="48"/>
      <c r="Q73" s="47"/>
      <c r="R73" s="48"/>
      <c r="S73" s="47">
        <v>5</v>
      </c>
      <c r="T73" s="48">
        <f>LOOKUP(S73,Calcul!$L$20:$M$51)</f>
        <v>11</v>
      </c>
      <c r="U73" s="47"/>
      <c r="V73" s="48"/>
      <c r="W73" s="47"/>
      <c r="X73" s="48"/>
      <c r="Y73" s="47"/>
      <c r="Z73" s="48"/>
      <c r="AA73" s="47">
        <v>9</v>
      </c>
      <c r="AB73" s="48">
        <f>LOOKUP(AA73,Calcul!$L$20:$M$51)</f>
        <v>7</v>
      </c>
      <c r="AC73" s="50">
        <f t="shared" si="13"/>
        <v>18</v>
      </c>
      <c r="AD73" s="45">
        <f t="shared" si="14"/>
        <v>2</v>
      </c>
      <c r="AE73" s="51">
        <f t="shared" si="15"/>
        <v>9</v>
      </c>
      <c r="AF73" s="51">
        <f>IF(ISNUMBER(#REF!),#REF!-AC73)</f>
        <v>0</v>
      </c>
      <c r="AG73" s="52"/>
      <c r="AH73" s="53"/>
    </row>
    <row r="74" spans="1:34" s="42" customFormat="1" ht="15" customHeight="1">
      <c r="A74" s="53"/>
      <c r="B74" s="228">
        <v>10</v>
      </c>
      <c r="C74" s="44" t="s">
        <v>130</v>
      </c>
      <c r="D74" s="44" t="s">
        <v>50</v>
      </c>
      <c r="E74" s="45">
        <v>23832</v>
      </c>
      <c r="F74" s="46" t="s">
        <v>78</v>
      </c>
      <c r="G74" s="192" t="s">
        <v>115</v>
      </c>
      <c r="H74" s="47" t="s">
        <v>35</v>
      </c>
      <c r="I74" s="47"/>
      <c r="J74" s="48"/>
      <c r="K74" s="47"/>
      <c r="L74" s="48"/>
      <c r="M74" s="47"/>
      <c r="N74" s="48"/>
      <c r="O74" s="47"/>
      <c r="P74" s="48"/>
      <c r="Q74" s="47"/>
      <c r="R74" s="48"/>
      <c r="S74" s="47">
        <v>2</v>
      </c>
      <c r="T74" s="48">
        <f>LOOKUP(S74,Calcul!$L$20:$M$51)</f>
        <v>17</v>
      </c>
      <c r="U74" s="47"/>
      <c r="V74" s="48"/>
      <c r="W74" s="47"/>
      <c r="X74" s="48"/>
      <c r="Y74" s="47"/>
      <c r="Z74" s="48"/>
      <c r="AA74" s="47"/>
      <c r="AB74" s="48"/>
      <c r="AC74" s="50">
        <f t="shared" si="13"/>
        <v>17</v>
      </c>
      <c r="AD74" s="45">
        <f t="shared" si="14"/>
        <v>1</v>
      </c>
      <c r="AE74" s="51">
        <f t="shared" si="15"/>
        <v>17</v>
      </c>
      <c r="AF74" s="51">
        <f aca="true" t="shared" si="17" ref="AF74:AF79">IF(ISNUMBER(AC73),AC73-AC74)</f>
        <v>1</v>
      </c>
      <c r="AG74" s="52"/>
      <c r="AH74" s="53"/>
    </row>
    <row r="75" spans="1:34" s="42" customFormat="1" ht="15" customHeight="1">
      <c r="A75" s="53"/>
      <c r="B75" s="228">
        <v>11</v>
      </c>
      <c r="C75" s="44" t="s">
        <v>279</v>
      </c>
      <c r="D75" s="44"/>
      <c r="E75" s="45">
        <v>12194</v>
      </c>
      <c r="F75" s="46" t="s">
        <v>280</v>
      </c>
      <c r="G75" s="208" t="s">
        <v>115</v>
      </c>
      <c r="H75" s="47" t="s">
        <v>35</v>
      </c>
      <c r="I75" s="47"/>
      <c r="J75" s="48"/>
      <c r="K75" s="47"/>
      <c r="L75" s="48"/>
      <c r="M75" s="47"/>
      <c r="N75" s="48"/>
      <c r="O75" s="47"/>
      <c r="P75" s="48"/>
      <c r="Q75" s="47"/>
      <c r="R75" s="48"/>
      <c r="S75" s="47"/>
      <c r="T75" s="48"/>
      <c r="U75" s="47">
        <v>2</v>
      </c>
      <c r="V75" s="48">
        <f>LOOKUP(U75,Calcul!$L$20:$M$51)</f>
        <v>17</v>
      </c>
      <c r="W75" s="47"/>
      <c r="X75" s="48"/>
      <c r="Y75" s="47"/>
      <c r="Z75" s="48"/>
      <c r="AA75" s="47"/>
      <c r="AB75" s="48"/>
      <c r="AC75" s="50">
        <f t="shared" si="13"/>
        <v>17</v>
      </c>
      <c r="AD75" s="45">
        <f t="shared" si="14"/>
        <v>1</v>
      </c>
      <c r="AE75" s="51">
        <f t="shared" si="15"/>
        <v>17</v>
      </c>
      <c r="AF75" s="51">
        <f t="shared" si="17"/>
        <v>0</v>
      </c>
      <c r="AG75" s="52"/>
      <c r="AH75" s="53"/>
    </row>
    <row r="76" spans="1:34" s="42" customFormat="1" ht="15" customHeight="1">
      <c r="A76" s="53"/>
      <c r="B76" s="228">
        <v>12</v>
      </c>
      <c r="C76" s="46" t="s">
        <v>132</v>
      </c>
      <c r="D76" s="44"/>
      <c r="E76" s="45">
        <v>27368</v>
      </c>
      <c r="F76" s="229" t="s">
        <v>85</v>
      </c>
      <c r="G76" s="208" t="s">
        <v>115</v>
      </c>
      <c r="H76" s="47" t="s">
        <v>35</v>
      </c>
      <c r="I76" s="47"/>
      <c r="J76" s="48"/>
      <c r="K76" s="47"/>
      <c r="L76" s="48"/>
      <c r="M76" s="47"/>
      <c r="N76" s="48"/>
      <c r="O76" s="47"/>
      <c r="P76" s="48"/>
      <c r="Q76" s="47"/>
      <c r="R76" s="48"/>
      <c r="S76" s="47">
        <v>11</v>
      </c>
      <c r="T76" s="48">
        <f>LOOKUP(S76,Calcul!$L$20:$M$51)</f>
        <v>5</v>
      </c>
      <c r="U76" s="47"/>
      <c r="V76" s="48"/>
      <c r="W76" s="47"/>
      <c r="X76" s="48"/>
      <c r="Y76" s="47"/>
      <c r="Z76" s="48"/>
      <c r="AA76" s="47">
        <v>5</v>
      </c>
      <c r="AB76" s="48">
        <f>LOOKUP(AA76,Calcul!$L$20:$M$51)</f>
        <v>11</v>
      </c>
      <c r="AC76" s="50">
        <f t="shared" si="13"/>
        <v>16</v>
      </c>
      <c r="AD76" s="45">
        <f t="shared" si="14"/>
        <v>2</v>
      </c>
      <c r="AE76" s="51">
        <f t="shared" si="15"/>
        <v>8</v>
      </c>
      <c r="AF76" s="51">
        <f t="shared" si="17"/>
        <v>1</v>
      </c>
      <c r="AG76" s="52"/>
      <c r="AH76" s="53"/>
    </row>
    <row r="77" spans="1:34" s="42" customFormat="1" ht="15" customHeight="1">
      <c r="A77" s="53"/>
      <c r="B77" s="228">
        <v>13</v>
      </c>
      <c r="C77" s="46" t="s">
        <v>104</v>
      </c>
      <c r="D77" s="44" t="s">
        <v>50</v>
      </c>
      <c r="E77" s="45">
        <v>260832</v>
      </c>
      <c r="F77" s="46" t="s">
        <v>54</v>
      </c>
      <c r="G77" s="208" t="s">
        <v>115</v>
      </c>
      <c r="H77" s="47" t="s">
        <v>35</v>
      </c>
      <c r="I77" s="47"/>
      <c r="J77" s="48"/>
      <c r="K77" s="47"/>
      <c r="L77" s="48"/>
      <c r="M77" s="47"/>
      <c r="N77" s="48"/>
      <c r="O77" s="47"/>
      <c r="P77" s="48"/>
      <c r="Q77" s="47"/>
      <c r="R77" s="48"/>
      <c r="S77" s="47"/>
      <c r="T77" s="48"/>
      <c r="U77" s="47"/>
      <c r="V77" s="48"/>
      <c r="W77" s="47">
        <v>7</v>
      </c>
      <c r="X77" s="48">
        <f>LOOKUP(W77,Calcul!$L$20:$M$51)</f>
        <v>9</v>
      </c>
      <c r="Y77" s="47"/>
      <c r="Z77" s="48"/>
      <c r="AA77" s="47">
        <v>10</v>
      </c>
      <c r="AB77" s="48">
        <f>LOOKUP(AA77,Calcul!$L$20:$M$51)</f>
        <v>6</v>
      </c>
      <c r="AC77" s="50">
        <f t="shared" si="13"/>
        <v>15</v>
      </c>
      <c r="AD77" s="45">
        <f t="shared" si="14"/>
        <v>2</v>
      </c>
      <c r="AE77" s="51">
        <f t="shared" si="15"/>
        <v>7.5</v>
      </c>
      <c r="AF77" s="51">
        <f t="shared" si="17"/>
        <v>1</v>
      </c>
      <c r="AG77" s="52"/>
      <c r="AH77" s="53"/>
    </row>
    <row r="78" spans="1:34" s="42" customFormat="1" ht="15" customHeight="1">
      <c r="A78" s="53"/>
      <c r="B78" s="228">
        <v>14</v>
      </c>
      <c r="C78" s="46" t="s">
        <v>127</v>
      </c>
      <c r="D78" s="44" t="s">
        <v>50</v>
      </c>
      <c r="E78" s="45">
        <v>299497</v>
      </c>
      <c r="F78" s="46" t="s">
        <v>33</v>
      </c>
      <c r="G78" s="208" t="s">
        <v>115</v>
      </c>
      <c r="H78" s="47" t="s">
        <v>35</v>
      </c>
      <c r="I78" s="47"/>
      <c r="J78" s="48"/>
      <c r="K78" s="47"/>
      <c r="L78" s="48"/>
      <c r="M78" s="47"/>
      <c r="N78" s="48"/>
      <c r="O78" s="47"/>
      <c r="P78" s="48"/>
      <c r="Q78" s="47"/>
      <c r="R78" s="48"/>
      <c r="S78" s="47">
        <v>10</v>
      </c>
      <c r="T78" s="48">
        <f>LOOKUP(S78,Calcul!$L$20:$M$51)</f>
        <v>6</v>
      </c>
      <c r="U78" s="47"/>
      <c r="V78" s="48"/>
      <c r="W78" s="47"/>
      <c r="X78" s="48"/>
      <c r="Y78" s="47"/>
      <c r="Z78" s="48"/>
      <c r="AA78" s="47">
        <v>7</v>
      </c>
      <c r="AB78" s="48">
        <f>LOOKUP(AA78,Calcul!$L$20:$M$51)</f>
        <v>9</v>
      </c>
      <c r="AC78" s="50">
        <f t="shared" si="13"/>
        <v>15</v>
      </c>
      <c r="AD78" s="45">
        <f t="shared" si="14"/>
        <v>2</v>
      </c>
      <c r="AE78" s="51">
        <f t="shared" si="15"/>
        <v>7.5</v>
      </c>
      <c r="AF78" s="51">
        <f t="shared" si="17"/>
        <v>0</v>
      </c>
      <c r="AG78" s="52"/>
      <c r="AH78" s="53"/>
    </row>
    <row r="79" spans="1:34" s="42" customFormat="1" ht="15" customHeight="1">
      <c r="A79" s="53"/>
      <c r="B79" s="228">
        <v>15</v>
      </c>
      <c r="C79" s="44" t="s">
        <v>121</v>
      </c>
      <c r="D79" s="44"/>
      <c r="E79" s="82">
        <v>284264</v>
      </c>
      <c r="F79" s="46" t="s">
        <v>122</v>
      </c>
      <c r="G79" s="192" t="s">
        <v>115</v>
      </c>
      <c r="H79" s="47" t="s">
        <v>35</v>
      </c>
      <c r="I79" s="47"/>
      <c r="J79" s="48"/>
      <c r="K79" s="47"/>
      <c r="L79" s="48"/>
      <c r="M79" s="47"/>
      <c r="N79" s="48"/>
      <c r="O79" s="47"/>
      <c r="P79" s="48"/>
      <c r="Q79" s="47"/>
      <c r="R79" s="48"/>
      <c r="S79" s="47">
        <v>8</v>
      </c>
      <c r="T79" s="48">
        <f>LOOKUP(S79,Calcul!$L$20:$M$51)</f>
        <v>8</v>
      </c>
      <c r="U79" s="47"/>
      <c r="V79" s="48"/>
      <c r="W79" s="47"/>
      <c r="X79" s="48"/>
      <c r="Y79" s="47"/>
      <c r="Z79" s="48"/>
      <c r="AA79" s="47">
        <v>12</v>
      </c>
      <c r="AB79" s="48">
        <f>LOOKUP(AA79,Calcul!$L$20:$M$51)</f>
        <v>4</v>
      </c>
      <c r="AC79" s="50">
        <f t="shared" si="13"/>
        <v>12</v>
      </c>
      <c r="AD79" s="45">
        <f t="shared" si="14"/>
        <v>2</v>
      </c>
      <c r="AE79" s="51">
        <f t="shared" si="15"/>
        <v>6</v>
      </c>
      <c r="AF79" s="51">
        <f t="shared" si="17"/>
        <v>3</v>
      </c>
      <c r="AG79" s="52"/>
      <c r="AH79" s="53"/>
    </row>
    <row r="80" spans="1:34" s="42" customFormat="1" ht="15" customHeight="1">
      <c r="A80" s="53"/>
      <c r="B80" s="228">
        <v>16</v>
      </c>
      <c r="C80" s="44" t="s">
        <v>281</v>
      </c>
      <c r="D80" s="44"/>
      <c r="E80" s="45">
        <v>64550</v>
      </c>
      <c r="F80" s="46" t="s">
        <v>47</v>
      </c>
      <c r="G80" s="208" t="s">
        <v>115</v>
      </c>
      <c r="H80" s="47" t="s">
        <v>35</v>
      </c>
      <c r="I80" s="47"/>
      <c r="J80" s="48"/>
      <c r="K80" s="47"/>
      <c r="L80" s="48"/>
      <c r="M80" s="47"/>
      <c r="N80" s="48"/>
      <c r="O80" s="47"/>
      <c r="P80" s="48"/>
      <c r="Q80" s="47"/>
      <c r="R80" s="48"/>
      <c r="S80" s="47"/>
      <c r="T80" s="48"/>
      <c r="U80" s="47">
        <v>5</v>
      </c>
      <c r="V80" s="48">
        <f>LOOKUP(U80,Calcul!$L$20:$M$51)</f>
        <v>11</v>
      </c>
      <c r="W80" s="47"/>
      <c r="X80" s="48"/>
      <c r="Y80" s="47"/>
      <c r="Z80" s="48"/>
      <c r="AA80" s="47"/>
      <c r="AB80" s="48"/>
      <c r="AC80" s="50">
        <f t="shared" si="13"/>
        <v>11</v>
      </c>
      <c r="AD80" s="45">
        <f t="shared" si="14"/>
        <v>1</v>
      </c>
      <c r="AE80" s="51">
        <f t="shared" si="15"/>
        <v>11</v>
      </c>
      <c r="AF80" s="51">
        <f>IF(ISNUMBER(AC78),AC78-AC80)</f>
        <v>4</v>
      </c>
      <c r="AG80" s="52"/>
      <c r="AH80" s="53"/>
    </row>
    <row r="81" spans="1:34" s="42" customFormat="1" ht="15" customHeight="1">
      <c r="A81" s="53"/>
      <c r="B81" s="228">
        <v>17</v>
      </c>
      <c r="C81" s="44" t="s">
        <v>154</v>
      </c>
      <c r="D81" s="44"/>
      <c r="E81" s="39">
        <v>300924</v>
      </c>
      <c r="F81" s="46" t="s">
        <v>11</v>
      </c>
      <c r="G81" s="208" t="s">
        <v>115</v>
      </c>
      <c r="H81" s="47" t="s">
        <v>35</v>
      </c>
      <c r="I81" s="47"/>
      <c r="J81" s="48"/>
      <c r="K81" s="47"/>
      <c r="L81" s="48"/>
      <c r="M81" s="47"/>
      <c r="N81" s="48"/>
      <c r="O81" s="47"/>
      <c r="P81" s="48"/>
      <c r="Q81" s="47"/>
      <c r="R81" s="48"/>
      <c r="S81" s="47"/>
      <c r="T81" s="48"/>
      <c r="U81" s="47">
        <v>11</v>
      </c>
      <c r="V81" s="48">
        <f>LOOKUP(U81,Calcul!$L$20:$M$51)</f>
        <v>5</v>
      </c>
      <c r="W81" s="47">
        <v>10</v>
      </c>
      <c r="X81" s="48">
        <f>LOOKUP(W81,Calcul!$L$20:$M$51)</f>
        <v>6</v>
      </c>
      <c r="Y81" s="47"/>
      <c r="Z81" s="48"/>
      <c r="AA81" s="47">
        <v>19</v>
      </c>
      <c r="AB81" s="48">
        <f>LOOKUP(AA81,Calcul!$L$20:$M$51)</f>
        <v>0</v>
      </c>
      <c r="AC81" s="50">
        <f t="shared" si="13"/>
        <v>11</v>
      </c>
      <c r="AD81" s="45">
        <f t="shared" si="14"/>
        <v>3</v>
      </c>
      <c r="AE81" s="51">
        <f t="shared" si="15"/>
        <v>3.6666666666666665</v>
      </c>
      <c r="AF81" s="51">
        <f aca="true" t="shared" si="18" ref="AF81:AF94">IF(ISNUMBER(AC80),AC80-AC81)</f>
        <v>0</v>
      </c>
      <c r="AG81" s="52"/>
      <c r="AH81" s="53"/>
    </row>
    <row r="82" spans="1:34" s="42" customFormat="1" ht="15" customHeight="1">
      <c r="A82" s="53"/>
      <c r="B82" s="228">
        <v>18</v>
      </c>
      <c r="C82" s="44" t="s">
        <v>124</v>
      </c>
      <c r="D82" s="44" t="s">
        <v>50</v>
      </c>
      <c r="E82" s="45">
        <v>23858</v>
      </c>
      <c r="F82" s="46" t="s">
        <v>33</v>
      </c>
      <c r="G82" s="192" t="s">
        <v>115</v>
      </c>
      <c r="H82" s="47" t="s">
        <v>35</v>
      </c>
      <c r="I82" s="47"/>
      <c r="J82" s="48"/>
      <c r="K82" s="47"/>
      <c r="L82" s="48"/>
      <c r="M82" s="47"/>
      <c r="N82" s="48"/>
      <c r="O82" s="47"/>
      <c r="P82" s="48"/>
      <c r="Q82" s="47"/>
      <c r="R82" s="48"/>
      <c r="S82" s="47"/>
      <c r="T82" s="48"/>
      <c r="U82" s="47"/>
      <c r="V82" s="48"/>
      <c r="W82" s="47">
        <v>5</v>
      </c>
      <c r="X82" s="48">
        <f>LOOKUP(W82,Calcul!$L$20:$M$51)</f>
        <v>11</v>
      </c>
      <c r="Y82" s="47"/>
      <c r="Z82" s="48"/>
      <c r="AA82" s="47"/>
      <c r="AB82" s="48"/>
      <c r="AC82" s="50">
        <f t="shared" si="13"/>
        <v>11</v>
      </c>
      <c r="AD82" s="45">
        <f t="shared" si="14"/>
        <v>1</v>
      </c>
      <c r="AE82" s="51">
        <f t="shared" si="15"/>
        <v>11</v>
      </c>
      <c r="AF82" s="51">
        <f t="shared" si="18"/>
        <v>0</v>
      </c>
      <c r="AG82" s="52"/>
      <c r="AH82" s="53"/>
    </row>
    <row r="83" spans="1:34" s="42" customFormat="1" ht="15" customHeight="1">
      <c r="A83" s="53"/>
      <c r="B83" s="228">
        <v>19</v>
      </c>
      <c r="C83" s="44" t="s">
        <v>282</v>
      </c>
      <c r="D83" s="44"/>
      <c r="E83" s="39">
        <v>3041</v>
      </c>
      <c r="F83" s="46" t="s">
        <v>283</v>
      </c>
      <c r="G83" s="208" t="s">
        <v>115</v>
      </c>
      <c r="H83" s="47" t="s">
        <v>35</v>
      </c>
      <c r="I83" s="47"/>
      <c r="J83" s="48"/>
      <c r="K83" s="47"/>
      <c r="L83" s="48"/>
      <c r="M83" s="47"/>
      <c r="N83" s="48"/>
      <c r="O83" s="47"/>
      <c r="P83" s="48"/>
      <c r="Q83" s="47"/>
      <c r="R83" s="48"/>
      <c r="S83" s="47"/>
      <c r="T83" s="48"/>
      <c r="U83" s="47">
        <v>6</v>
      </c>
      <c r="V83" s="48">
        <f>LOOKUP(U83,Calcul!$L$20:$M$51)</f>
        <v>10</v>
      </c>
      <c r="W83" s="47"/>
      <c r="X83" s="48"/>
      <c r="Y83" s="47"/>
      <c r="Z83" s="48"/>
      <c r="AA83" s="47"/>
      <c r="AB83" s="48"/>
      <c r="AC83" s="50">
        <f t="shared" si="13"/>
        <v>10</v>
      </c>
      <c r="AD83" s="45">
        <f t="shared" si="14"/>
        <v>1</v>
      </c>
      <c r="AE83" s="51">
        <f t="shared" si="15"/>
        <v>10</v>
      </c>
      <c r="AF83" s="51">
        <f t="shared" si="18"/>
        <v>1</v>
      </c>
      <c r="AG83" s="52"/>
      <c r="AH83" s="53"/>
    </row>
    <row r="84" spans="1:34" s="42" customFormat="1" ht="15" customHeight="1">
      <c r="A84" s="53"/>
      <c r="B84" s="228">
        <v>20</v>
      </c>
      <c r="C84" s="44" t="s">
        <v>284</v>
      </c>
      <c r="D84" s="44"/>
      <c r="E84" s="45">
        <v>63535</v>
      </c>
      <c r="F84" s="46" t="s">
        <v>278</v>
      </c>
      <c r="G84" s="208" t="s">
        <v>115</v>
      </c>
      <c r="H84" s="47" t="s">
        <v>35</v>
      </c>
      <c r="I84" s="47"/>
      <c r="J84" s="48"/>
      <c r="K84" s="47"/>
      <c r="L84" s="48"/>
      <c r="M84" s="47"/>
      <c r="N84" s="48"/>
      <c r="O84" s="47"/>
      <c r="P84" s="48"/>
      <c r="Q84" s="47"/>
      <c r="R84" s="48"/>
      <c r="S84" s="47"/>
      <c r="T84" s="48"/>
      <c r="U84" s="47">
        <v>7</v>
      </c>
      <c r="V84" s="48">
        <f>LOOKUP(U84,Calcul!$L$20:$M$51)</f>
        <v>9</v>
      </c>
      <c r="W84" s="47"/>
      <c r="X84" s="48"/>
      <c r="Y84" s="47"/>
      <c r="Z84" s="48"/>
      <c r="AA84" s="47"/>
      <c r="AB84" s="48"/>
      <c r="AC84" s="50">
        <f t="shared" si="13"/>
        <v>9</v>
      </c>
      <c r="AD84" s="45">
        <f t="shared" si="14"/>
        <v>1</v>
      </c>
      <c r="AE84" s="51">
        <f t="shared" si="15"/>
        <v>9</v>
      </c>
      <c r="AF84" s="51">
        <f t="shared" si="18"/>
        <v>1</v>
      </c>
      <c r="AG84" s="52"/>
      <c r="AH84" s="53"/>
    </row>
    <row r="85" spans="1:34" s="42" customFormat="1" ht="15" customHeight="1">
      <c r="A85" s="53"/>
      <c r="B85" s="228">
        <v>21</v>
      </c>
      <c r="C85" s="44" t="s">
        <v>151</v>
      </c>
      <c r="D85" s="44"/>
      <c r="E85" s="45">
        <v>62823</v>
      </c>
      <c r="F85" s="46" t="s">
        <v>152</v>
      </c>
      <c r="G85" s="208" t="s">
        <v>115</v>
      </c>
      <c r="H85" s="47" t="s">
        <v>35</v>
      </c>
      <c r="I85" s="47"/>
      <c r="J85" s="48"/>
      <c r="K85" s="47"/>
      <c r="L85" s="48"/>
      <c r="M85" s="47"/>
      <c r="N85" s="48"/>
      <c r="O85" s="47"/>
      <c r="P85" s="48"/>
      <c r="Q85" s="47"/>
      <c r="R85" s="48"/>
      <c r="S85" s="47">
        <v>14</v>
      </c>
      <c r="T85" s="48">
        <f>LOOKUP(S85,Calcul!$L$20:$M$51)</f>
        <v>2</v>
      </c>
      <c r="U85" s="47">
        <v>10</v>
      </c>
      <c r="V85" s="48">
        <f>LOOKUP(U85,Calcul!$L$20:$M$51)</f>
        <v>6</v>
      </c>
      <c r="W85" s="47"/>
      <c r="X85" s="48"/>
      <c r="Y85" s="47"/>
      <c r="Z85" s="48"/>
      <c r="AA85" s="47">
        <v>15</v>
      </c>
      <c r="AB85" s="48">
        <f>LOOKUP(AA85,Calcul!$L$20:$M$51)</f>
        <v>1</v>
      </c>
      <c r="AC85" s="50">
        <f t="shared" si="13"/>
        <v>9</v>
      </c>
      <c r="AD85" s="45">
        <f t="shared" si="14"/>
        <v>3</v>
      </c>
      <c r="AE85" s="51">
        <f t="shared" si="15"/>
        <v>3</v>
      </c>
      <c r="AF85" s="51">
        <f t="shared" si="18"/>
        <v>0</v>
      </c>
      <c r="AG85" s="52"/>
      <c r="AH85" s="53"/>
    </row>
    <row r="86" spans="1:34" s="42" customFormat="1" ht="15" customHeight="1">
      <c r="A86" s="53"/>
      <c r="B86" s="228">
        <v>22</v>
      </c>
      <c r="C86" s="44" t="s">
        <v>156</v>
      </c>
      <c r="D86" s="44"/>
      <c r="E86" s="45">
        <v>73237</v>
      </c>
      <c r="F86" s="46" t="s">
        <v>268</v>
      </c>
      <c r="G86" s="208" t="s">
        <v>115</v>
      </c>
      <c r="H86" s="47" t="s">
        <v>35</v>
      </c>
      <c r="I86" s="47"/>
      <c r="J86" s="48"/>
      <c r="K86" s="47"/>
      <c r="L86" s="48"/>
      <c r="M86" s="47"/>
      <c r="N86" s="48"/>
      <c r="O86" s="47"/>
      <c r="P86" s="48"/>
      <c r="Q86" s="47"/>
      <c r="R86" s="48"/>
      <c r="S86" s="47"/>
      <c r="T86" s="48"/>
      <c r="U86" s="47">
        <v>9</v>
      </c>
      <c r="V86" s="48">
        <f>LOOKUP(U86,Calcul!$L$20:$M$51)</f>
        <v>7</v>
      </c>
      <c r="W86" s="47"/>
      <c r="X86" s="48"/>
      <c r="Y86" s="47"/>
      <c r="Z86" s="48"/>
      <c r="AA86" s="47">
        <v>16</v>
      </c>
      <c r="AB86" s="48">
        <f>LOOKUP(AA86,Calcul!$L$20:$M$51)</f>
        <v>0</v>
      </c>
      <c r="AC86" s="50">
        <f t="shared" si="13"/>
        <v>7</v>
      </c>
      <c r="AD86" s="45">
        <f t="shared" si="14"/>
        <v>2</v>
      </c>
      <c r="AE86" s="51">
        <f t="shared" si="15"/>
        <v>3.5</v>
      </c>
      <c r="AF86" s="51">
        <f t="shared" si="18"/>
        <v>2</v>
      </c>
      <c r="AG86" s="52"/>
      <c r="AH86" s="53"/>
    </row>
    <row r="87" spans="1:34" s="42" customFormat="1" ht="15" customHeight="1">
      <c r="A87" s="53"/>
      <c r="B87" s="228">
        <v>23</v>
      </c>
      <c r="C87" s="44" t="s">
        <v>146</v>
      </c>
      <c r="D87" s="44"/>
      <c r="E87" s="45">
        <v>42625</v>
      </c>
      <c r="F87" s="46" t="s">
        <v>33</v>
      </c>
      <c r="G87" s="208" t="s">
        <v>115</v>
      </c>
      <c r="H87" s="47" t="s">
        <v>35</v>
      </c>
      <c r="I87" s="47"/>
      <c r="J87" s="48"/>
      <c r="K87" s="47"/>
      <c r="L87" s="48"/>
      <c r="M87" s="47"/>
      <c r="N87" s="48"/>
      <c r="O87" s="47"/>
      <c r="P87" s="48"/>
      <c r="Q87" s="47"/>
      <c r="R87" s="48"/>
      <c r="S87" s="47">
        <v>9</v>
      </c>
      <c r="T87" s="48">
        <f>LOOKUP(S87,Calcul!$L$20:$M$51)</f>
        <v>7</v>
      </c>
      <c r="U87" s="47"/>
      <c r="V87" s="48"/>
      <c r="W87" s="47"/>
      <c r="X87" s="48"/>
      <c r="Y87" s="47"/>
      <c r="Z87" s="48"/>
      <c r="AA87" s="47"/>
      <c r="AB87" s="48"/>
      <c r="AC87" s="50">
        <f t="shared" si="13"/>
        <v>7</v>
      </c>
      <c r="AD87" s="45">
        <f t="shared" si="14"/>
        <v>1</v>
      </c>
      <c r="AE87" s="51">
        <f t="shared" si="15"/>
        <v>7</v>
      </c>
      <c r="AF87" s="128">
        <f t="shared" si="18"/>
        <v>0</v>
      </c>
      <c r="AG87" s="52"/>
      <c r="AH87" s="53"/>
    </row>
    <row r="88" spans="1:34" s="42" customFormat="1" ht="15" customHeight="1">
      <c r="A88" s="53"/>
      <c r="B88" s="228">
        <v>24</v>
      </c>
      <c r="C88" s="44" t="s">
        <v>147</v>
      </c>
      <c r="D88" s="44"/>
      <c r="E88" s="39">
        <v>141455</v>
      </c>
      <c r="F88" s="46" t="s">
        <v>148</v>
      </c>
      <c r="G88" s="192" t="s">
        <v>115</v>
      </c>
      <c r="H88" s="47" t="s">
        <v>35</v>
      </c>
      <c r="I88" s="47"/>
      <c r="J88" s="48"/>
      <c r="K88" s="47"/>
      <c r="L88" s="48"/>
      <c r="M88" s="47"/>
      <c r="N88" s="48"/>
      <c r="O88" s="47"/>
      <c r="P88" s="48"/>
      <c r="Q88" s="47"/>
      <c r="R88" s="48"/>
      <c r="S88" s="47"/>
      <c r="T88" s="48"/>
      <c r="U88" s="47"/>
      <c r="V88" s="48"/>
      <c r="W88" s="47">
        <v>9</v>
      </c>
      <c r="X88" s="48">
        <f>LOOKUP(W88,Calcul!$L$20:$M$51)</f>
        <v>7</v>
      </c>
      <c r="Y88" s="47"/>
      <c r="Z88" s="48"/>
      <c r="AA88" s="47"/>
      <c r="AB88" s="48"/>
      <c r="AC88" s="50">
        <f t="shared" si="13"/>
        <v>7</v>
      </c>
      <c r="AD88" s="45">
        <f t="shared" si="14"/>
        <v>1</v>
      </c>
      <c r="AE88" s="51">
        <f t="shared" si="15"/>
        <v>7</v>
      </c>
      <c r="AF88" s="51">
        <f t="shared" si="18"/>
        <v>0</v>
      </c>
      <c r="AG88" s="52"/>
      <c r="AH88" s="53"/>
    </row>
    <row r="89" spans="1:34" s="42" customFormat="1" ht="15" customHeight="1">
      <c r="A89" s="53"/>
      <c r="B89" s="228">
        <v>25</v>
      </c>
      <c r="C89" s="44" t="s">
        <v>155</v>
      </c>
      <c r="D89" s="44"/>
      <c r="E89" s="39">
        <v>191238</v>
      </c>
      <c r="F89" s="46" t="s">
        <v>120</v>
      </c>
      <c r="G89" s="208" t="s">
        <v>115</v>
      </c>
      <c r="H89" s="47" t="s">
        <v>35</v>
      </c>
      <c r="I89" s="47"/>
      <c r="J89" s="48"/>
      <c r="K89" s="47"/>
      <c r="L89" s="48"/>
      <c r="M89" s="47"/>
      <c r="N89" s="48"/>
      <c r="O89" s="47"/>
      <c r="P89" s="48"/>
      <c r="Q89" s="47"/>
      <c r="R89" s="48"/>
      <c r="S89" s="47"/>
      <c r="T89" s="48"/>
      <c r="U89" s="47"/>
      <c r="V89" s="48"/>
      <c r="W89" s="47"/>
      <c r="X89" s="48"/>
      <c r="Y89" s="47"/>
      <c r="Z89" s="48"/>
      <c r="AA89" s="47">
        <v>11</v>
      </c>
      <c r="AB89" s="48">
        <f>LOOKUP(AA89,Calcul!$L$20:$M$51)</f>
        <v>5</v>
      </c>
      <c r="AC89" s="50">
        <f t="shared" si="13"/>
        <v>5</v>
      </c>
      <c r="AD89" s="45">
        <f t="shared" si="14"/>
        <v>1</v>
      </c>
      <c r="AE89" s="51">
        <f t="shared" si="15"/>
        <v>5</v>
      </c>
      <c r="AF89" s="51">
        <f t="shared" si="18"/>
        <v>2</v>
      </c>
      <c r="AG89" s="52"/>
      <c r="AH89" s="53"/>
    </row>
    <row r="90" spans="1:34" s="42" customFormat="1" ht="15" customHeight="1">
      <c r="A90" s="53"/>
      <c r="B90" s="228">
        <v>26</v>
      </c>
      <c r="C90" s="44" t="s">
        <v>285</v>
      </c>
      <c r="D90" s="44"/>
      <c r="E90" s="45">
        <v>136906</v>
      </c>
      <c r="F90" s="46" t="s">
        <v>268</v>
      </c>
      <c r="G90" s="208" t="s">
        <v>115</v>
      </c>
      <c r="H90" s="194" t="s">
        <v>90</v>
      </c>
      <c r="I90" s="47"/>
      <c r="J90" s="48"/>
      <c r="K90" s="47"/>
      <c r="L90" s="48"/>
      <c r="M90" s="47"/>
      <c r="N90" s="48"/>
      <c r="O90" s="47"/>
      <c r="P90" s="48"/>
      <c r="Q90" s="47"/>
      <c r="R90" s="48"/>
      <c r="S90" s="47"/>
      <c r="T90" s="48"/>
      <c r="U90" s="47">
        <v>12</v>
      </c>
      <c r="V90" s="48">
        <f>LOOKUP(U90,Calcul!$L$20:$M$51)</f>
        <v>4</v>
      </c>
      <c r="W90" s="47"/>
      <c r="X90" s="48"/>
      <c r="Y90" s="47"/>
      <c r="Z90" s="48"/>
      <c r="AA90" s="47"/>
      <c r="AB90" s="48"/>
      <c r="AC90" s="50">
        <f t="shared" si="13"/>
        <v>4</v>
      </c>
      <c r="AD90" s="45">
        <f t="shared" si="14"/>
        <v>1</v>
      </c>
      <c r="AE90" s="51">
        <f t="shared" si="15"/>
        <v>4</v>
      </c>
      <c r="AF90" s="51">
        <f t="shared" si="18"/>
        <v>1</v>
      </c>
      <c r="AG90" s="52"/>
      <c r="AH90" s="53"/>
    </row>
    <row r="91" spans="1:34" s="42" customFormat="1" ht="15" customHeight="1">
      <c r="A91" s="53"/>
      <c r="B91" s="228">
        <v>27</v>
      </c>
      <c r="C91" s="44" t="s">
        <v>149</v>
      </c>
      <c r="D91" s="44"/>
      <c r="E91" s="45">
        <v>169913</v>
      </c>
      <c r="F91" s="46" t="s">
        <v>150</v>
      </c>
      <c r="G91" s="208" t="s">
        <v>115</v>
      </c>
      <c r="H91" s="47" t="s">
        <v>35</v>
      </c>
      <c r="I91" s="47"/>
      <c r="J91" s="48"/>
      <c r="K91" s="47"/>
      <c r="L91" s="48"/>
      <c r="M91" s="47"/>
      <c r="N91" s="48"/>
      <c r="O91" s="47"/>
      <c r="P91" s="48"/>
      <c r="Q91" s="47"/>
      <c r="R91" s="48"/>
      <c r="S91" s="47">
        <v>12</v>
      </c>
      <c r="T91" s="48">
        <f>LOOKUP(S91,Calcul!$L$20:$M$51)</f>
        <v>4</v>
      </c>
      <c r="U91" s="47"/>
      <c r="V91" s="48"/>
      <c r="W91" s="47"/>
      <c r="X91" s="48"/>
      <c r="Y91" s="47"/>
      <c r="Z91" s="48"/>
      <c r="AA91" s="47"/>
      <c r="AB91" s="48"/>
      <c r="AC91" s="50">
        <f t="shared" si="13"/>
        <v>4</v>
      </c>
      <c r="AD91" s="45">
        <f t="shared" si="14"/>
        <v>1</v>
      </c>
      <c r="AE91" s="51">
        <f t="shared" si="15"/>
        <v>4</v>
      </c>
      <c r="AF91" s="128">
        <f t="shared" si="18"/>
        <v>0</v>
      </c>
      <c r="AG91" s="52"/>
      <c r="AH91" s="53"/>
    </row>
    <row r="92" spans="1:34" s="42" customFormat="1" ht="15" customHeight="1">
      <c r="A92" s="53"/>
      <c r="B92" s="228">
        <v>28</v>
      </c>
      <c r="C92" s="44" t="s">
        <v>144</v>
      </c>
      <c r="D92" s="44"/>
      <c r="E92" s="45">
        <v>70917</v>
      </c>
      <c r="F92" s="46" t="s">
        <v>47</v>
      </c>
      <c r="G92" s="208" t="s">
        <v>115</v>
      </c>
      <c r="H92" s="47" t="s">
        <v>35</v>
      </c>
      <c r="I92" s="47"/>
      <c r="J92" s="48"/>
      <c r="K92" s="47"/>
      <c r="L92" s="48"/>
      <c r="M92" s="47"/>
      <c r="N92" s="48"/>
      <c r="O92" s="47"/>
      <c r="P92" s="48"/>
      <c r="Q92" s="47"/>
      <c r="R92" s="48"/>
      <c r="S92" s="47"/>
      <c r="T92" s="48"/>
      <c r="U92" s="47">
        <v>13</v>
      </c>
      <c r="V92" s="48">
        <f>LOOKUP(U92,Calcul!$L$20:$M$51)</f>
        <v>3</v>
      </c>
      <c r="W92" s="47"/>
      <c r="X92" s="48"/>
      <c r="Y92" s="47"/>
      <c r="Z92" s="48"/>
      <c r="AA92" s="47">
        <v>18</v>
      </c>
      <c r="AB92" s="48">
        <f>LOOKUP(AA92,Calcul!$L$20:$M$51)</f>
        <v>0</v>
      </c>
      <c r="AC92" s="50">
        <f t="shared" si="13"/>
        <v>3</v>
      </c>
      <c r="AD92" s="45">
        <f t="shared" si="14"/>
        <v>2</v>
      </c>
      <c r="AE92" s="51">
        <f t="shared" si="15"/>
        <v>1.5</v>
      </c>
      <c r="AF92" s="51">
        <f t="shared" si="18"/>
        <v>1</v>
      </c>
      <c r="AG92" s="52"/>
      <c r="AH92" s="53"/>
    </row>
    <row r="93" spans="1:34" s="42" customFormat="1" ht="15" customHeight="1">
      <c r="A93" s="53"/>
      <c r="B93" s="228">
        <v>29</v>
      </c>
      <c r="C93" s="44" t="s">
        <v>134</v>
      </c>
      <c r="D93" s="44"/>
      <c r="E93" s="39">
        <v>305255</v>
      </c>
      <c r="F93" s="46" t="s">
        <v>33</v>
      </c>
      <c r="G93" s="208" t="s">
        <v>115</v>
      </c>
      <c r="H93" s="47" t="s">
        <v>35</v>
      </c>
      <c r="I93" s="47"/>
      <c r="J93" s="48"/>
      <c r="K93" s="47"/>
      <c r="L93" s="48"/>
      <c r="M93" s="47"/>
      <c r="N93" s="48"/>
      <c r="O93" s="47"/>
      <c r="P93" s="48"/>
      <c r="Q93" s="47"/>
      <c r="R93" s="48"/>
      <c r="S93" s="47"/>
      <c r="T93" s="48"/>
      <c r="U93" s="47">
        <v>15</v>
      </c>
      <c r="V93" s="48">
        <f>LOOKUP(U93,Calcul!$L$20:$M$51)</f>
        <v>1</v>
      </c>
      <c r="W93" s="47"/>
      <c r="X93" s="48"/>
      <c r="Y93" s="47"/>
      <c r="Z93" s="48"/>
      <c r="AA93" s="47">
        <v>14</v>
      </c>
      <c r="AB93" s="48">
        <f>LOOKUP(AA93,Calcul!$L$20:$M$51)</f>
        <v>2</v>
      </c>
      <c r="AC93" s="50">
        <f t="shared" si="13"/>
        <v>3</v>
      </c>
      <c r="AD93" s="45">
        <f t="shared" si="14"/>
        <v>2</v>
      </c>
      <c r="AE93" s="51">
        <f t="shared" si="15"/>
        <v>1.5</v>
      </c>
      <c r="AF93" s="51">
        <f t="shared" si="18"/>
        <v>0</v>
      </c>
      <c r="AG93" s="52"/>
      <c r="AH93" s="53"/>
    </row>
    <row r="94" spans="1:34" s="42" customFormat="1" ht="15" customHeight="1">
      <c r="A94" s="53"/>
      <c r="B94" s="228">
        <v>30</v>
      </c>
      <c r="C94" s="44" t="s">
        <v>286</v>
      </c>
      <c r="D94" s="44"/>
      <c r="E94" s="45">
        <v>78281</v>
      </c>
      <c r="F94" s="46" t="s">
        <v>268</v>
      </c>
      <c r="G94" s="208" t="s">
        <v>115</v>
      </c>
      <c r="H94" s="47" t="s">
        <v>35</v>
      </c>
      <c r="I94" s="47"/>
      <c r="J94" s="48"/>
      <c r="K94" s="47"/>
      <c r="L94" s="48"/>
      <c r="M94" s="47"/>
      <c r="N94" s="48"/>
      <c r="O94" s="47"/>
      <c r="P94" s="48"/>
      <c r="Q94" s="47"/>
      <c r="R94" s="48"/>
      <c r="S94" s="47"/>
      <c r="T94" s="48"/>
      <c r="U94" s="47">
        <v>14</v>
      </c>
      <c r="V94" s="48">
        <f>LOOKUP(U94,Calcul!$L$20:$M$51)</f>
        <v>2</v>
      </c>
      <c r="W94" s="47"/>
      <c r="X94" s="48"/>
      <c r="Y94" s="47"/>
      <c r="Z94" s="48"/>
      <c r="AA94" s="47"/>
      <c r="AB94" s="48"/>
      <c r="AC94" s="50">
        <f t="shared" si="13"/>
        <v>2</v>
      </c>
      <c r="AD94" s="45">
        <f t="shared" si="14"/>
        <v>1</v>
      </c>
      <c r="AE94" s="51">
        <f t="shared" si="15"/>
        <v>2</v>
      </c>
      <c r="AF94" s="51">
        <f t="shared" si="18"/>
        <v>1</v>
      </c>
      <c r="AG94" s="52"/>
      <c r="AH94" s="53"/>
    </row>
    <row r="95" spans="1:34" s="42" customFormat="1" ht="15" customHeight="1">
      <c r="A95" s="53"/>
      <c r="B95" s="228">
        <v>31</v>
      </c>
      <c r="C95" s="44" t="s">
        <v>287</v>
      </c>
      <c r="D95" s="44"/>
      <c r="E95" s="45">
        <v>306675</v>
      </c>
      <c r="F95" s="46" t="s">
        <v>278</v>
      </c>
      <c r="G95" s="208" t="s">
        <v>115</v>
      </c>
      <c r="H95" s="47" t="s">
        <v>35</v>
      </c>
      <c r="I95" s="47"/>
      <c r="J95" s="48"/>
      <c r="K95" s="47"/>
      <c r="L95" s="48"/>
      <c r="M95" s="47"/>
      <c r="N95" s="48"/>
      <c r="O95" s="47"/>
      <c r="P95" s="48"/>
      <c r="Q95" s="47"/>
      <c r="R95" s="48"/>
      <c r="S95" s="47"/>
      <c r="T95" s="48"/>
      <c r="U95" s="47">
        <v>16</v>
      </c>
      <c r="V95" s="48">
        <f>LOOKUP(U95,Calcul!$L$20:$M$51)</f>
        <v>0</v>
      </c>
      <c r="W95" s="47"/>
      <c r="X95" s="48"/>
      <c r="Y95" s="47"/>
      <c r="Z95" s="48"/>
      <c r="AA95" s="47"/>
      <c r="AB95" s="48"/>
      <c r="AC95" s="50">
        <f t="shared" si="13"/>
        <v>0</v>
      </c>
      <c r="AD95" s="45">
        <f t="shared" si="14"/>
        <v>1</v>
      </c>
      <c r="AE95" s="51">
        <f t="shared" si="15"/>
        <v>0</v>
      </c>
      <c r="AF95" s="51">
        <f>IF(ISNUMBER(AC93),AC93-AC95)</f>
        <v>3</v>
      </c>
      <c r="AG95" s="52"/>
      <c r="AH95" s="53"/>
    </row>
    <row r="96" spans="1:34" s="42" customFormat="1" ht="15" customHeight="1">
      <c r="A96" s="53"/>
      <c r="B96" s="228"/>
      <c r="C96" s="217" t="s">
        <v>105</v>
      </c>
      <c r="D96" s="218"/>
      <c r="E96" s="230">
        <v>142690</v>
      </c>
      <c r="F96" s="217" t="s">
        <v>33</v>
      </c>
      <c r="G96" s="220" t="s">
        <v>64</v>
      </c>
      <c r="H96" s="221" t="s">
        <v>35</v>
      </c>
      <c r="I96" s="221"/>
      <c r="J96" s="131"/>
      <c r="K96" s="221"/>
      <c r="L96" s="131"/>
      <c r="M96" s="221"/>
      <c r="N96" s="131"/>
      <c r="O96" s="221"/>
      <c r="P96" s="131"/>
      <c r="Q96" s="221"/>
      <c r="R96" s="131"/>
      <c r="S96" s="221"/>
      <c r="T96" s="131"/>
      <c r="U96" s="221"/>
      <c r="V96" s="131"/>
      <c r="W96" s="221"/>
      <c r="X96" s="131"/>
      <c r="Y96" s="221"/>
      <c r="Z96" s="131"/>
      <c r="AA96" s="221">
        <v>17</v>
      </c>
      <c r="AB96" s="48">
        <f>LOOKUP(AA96,Calcul!$L$20:$M$51)</f>
        <v>0</v>
      </c>
      <c r="AC96" s="224">
        <f t="shared" si="13"/>
        <v>0</v>
      </c>
      <c r="AD96" s="225">
        <f t="shared" si="14"/>
        <v>1</v>
      </c>
      <c r="AE96" s="226">
        <f t="shared" si="15"/>
        <v>0</v>
      </c>
      <c r="AF96" s="226"/>
      <c r="AG96" s="52"/>
      <c r="AH96" s="53"/>
    </row>
    <row r="97" spans="2:33" s="62" customFormat="1" ht="14.25">
      <c r="B97" s="213"/>
      <c r="C97" s="143"/>
      <c r="D97" s="143"/>
      <c r="E97" s="144"/>
      <c r="F97" s="145"/>
      <c r="G97" s="146"/>
      <c r="H97" s="147"/>
      <c r="I97" s="68">
        <f>COUNTA(I65:I96)</f>
        <v>0</v>
      </c>
      <c r="J97" s="69"/>
      <c r="K97" s="68">
        <f>COUNTA(K65:K96)</f>
        <v>0</v>
      </c>
      <c r="L97" s="69"/>
      <c r="M97" s="68">
        <f>COUNTA(M65:M96)</f>
        <v>0</v>
      </c>
      <c r="N97" s="69"/>
      <c r="O97" s="68">
        <f>COUNTA(O65:O96)</f>
        <v>0</v>
      </c>
      <c r="P97" s="70"/>
      <c r="Q97" s="68">
        <f>COUNTA(Q65:Q96)</f>
        <v>0</v>
      </c>
      <c r="R97" s="69"/>
      <c r="S97" s="68">
        <f>COUNTA(S65:S96)</f>
        <v>14</v>
      </c>
      <c r="T97" s="69"/>
      <c r="U97" s="68">
        <f>COUNTA(U65:U96)</f>
        <v>16</v>
      </c>
      <c r="V97" s="70"/>
      <c r="W97" s="68">
        <f>COUNTA(W65:W96)</f>
        <v>10</v>
      </c>
      <c r="X97" s="70"/>
      <c r="Y97" s="68">
        <f>COUNTA(Y65:Y96)</f>
        <v>0</v>
      </c>
      <c r="Z97" s="69"/>
      <c r="AA97" s="68">
        <f>COUNTA(AA65:AA96)</f>
        <v>19</v>
      </c>
      <c r="AB97" s="69"/>
      <c r="AC97" s="71"/>
      <c r="AD97" s="72"/>
      <c r="AE97" s="73"/>
      <c r="AG97" s="74"/>
    </row>
    <row r="98" spans="3:8" ht="15.75">
      <c r="C98" s="148"/>
      <c r="D98" s="148"/>
      <c r="E98" s="149"/>
      <c r="F98" s="150"/>
      <c r="G98" s="151"/>
      <c r="H98" s="152"/>
    </row>
    <row r="99" spans="2:33" s="13" customFormat="1" ht="24">
      <c r="B99" s="14"/>
      <c r="C99" s="153" t="s">
        <v>158</v>
      </c>
      <c r="D99" s="154"/>
      <c r="E99" s="155"/>
      <c r="F99" s="124"/>
      <c r="G99" s="154"/>
      <c r="H99" s="124"/>
      <c r="I99" s="121" t="s">
        <v>1</v>
      </c>
      <c r="J99" s="121"/>
      <c r="K99" s="121" t="s">
        <v>2</v>
      </c>
      <c r="L99" s="121"/>
      <c r="M99" s="121" t="s">
        <v>3</v>
      </c>
      <c r="N99" s="121"/>
      <c r="O99" s="121" t="s">
        <v>4</v>
      </c>
      <c r="P99" s="121"/>
      <c r="Q99" s="121" t="s">
        <v>5</v>
      </c>
      <c r="R99" s="121"/>
      <c r="S99" s="121" t="s">
        <v>6</v>
      </c>
      <c r="T99" s="121"/>
      <c r="U99" s="121" t="s">
        <v>265</v>
      </c>
      <c r="V99" s="121"/>
      <c r="W99" s="121" t="s">
        <v>7</v>
      </c>
      <c r="X99" s="121"/>
      <c r="Y99" s="121" t="s">
        <v>8</v>
      </c>
      <c r="Z99" s="121"/>
      <c r="AA99" s="121" t="s">
        <v>9</v>
      </c>
      <c r="AB99" s="121"/>
      <c r="AC99" s="122"/>
      <c r="AD99" s="122"/>
      <c r="AE99" s="123"/>
      <c r="AF99" s="124"/>
      <c r="AG99" s="22"/>
    </row>
    <row r="100" spans="2:33" s="23" customFormat="1" ht="12.75" customHeight="1">
      <c r="B100" s="206"/>
      <c r="C100" s="156"/>
      <c r="D100" s="156"/>
      <c r="E100" s="157"/>
      <c r="F100" s="156"/>
      <c r="G100" s="158"/>
      <c r="H100" s="159"/>
      <c r="I100" s="125" t="s">
        <v>11</v>
      </c>
      <c r="J100" s="125"/>
      <c r="K100" s="125" t="s">
        <v>12</v>
      </c>
      <c r="L100" s="125"/>
      <c r="M100" s="125" t="s">
        <v>13</v>
      </c>
      <c r="N100" s="125"/>
      <c r="O100" s="125" t="s">
        <v>14</v>
      </c>
      <c r="P100" s="125"/>
      <c r="Q100" s="125" t="s">
        <v>15</v>
      </c>
      <c r="R100" s="125"/>
      <c r="S100" s="125" t="s">
        <v>16</v>
      </c>
      <c r="T100" s="125"/>
      <c r="U100" s="125" t="s">
        <v>266</v>
      </c>
      <c r="V100" s="125"/>
      <c r="W100" s="125" t="s">
        <v>17</v>
      </c>
      <c r="X100" s="125"/>
      <c r="Y100" s="125" t="s">
        <v>18</v>
      </c>
      <c r="Z100" s="125"/>
      <c r="AA100" s="125" t="s">
        <v>19</v>
      </c>
      <c r="AB100" s="125"/>
      <c r="AC100" s="126"/>
      <c r="AD100" s="126"/>
      <c r="AE100" s="127"/>
      <c r="AF100" s="126"/>
      <c r="AG100" s="32"/>
    </row>
    <row r="101" spans="3:32" ht="16.5">
      <c r="C101" s="33" t="s">
        <v>20</v>
      </c>
      <c r="D101" s="33" t="s">
        <v>21</v>
      </c>
      <c r="E101" s="34" t="s">
        <v>22</v>
      </c>
      <c r="F101" s="35" t="s">
        <v>23</v>
      </c>
      <c r="G101" s="36" t="s">
        <v>24</v>
      </c>
      <c r="H101" s="160" t="s">
        <v>25</v>
      </c>
      <c r="I101" s="38" t="s">
        <v>26</v>
      </c>
      <c r="J101" s="34" t="s">
        <v>27</v>
      </c>
      <c r="K101" s="38" t="s">
        <v>26</v>
      </c>
      <c r="L101" s="34" t="s">
        <v>27</v>
      </c>
      <c r="M101" s="38" t="s">
        <v>26</v>
      </c>
      <c r="N101" s="34" t="s">
        <v>27</v>
      </c>
      <c r="O101" s="39" t="s">
        <v>26</v>
      </c>
      <c r="P101" s="34" t="s">
        <v>27</v>
      </c>
      <c r="Q101" s="38" t="s">
        <v>26</v>
      </c>
      <c r="R101" s="34" t="s">
        <v>27</v>
      </c>
      <c r="S101" s="39" t="s">
        <v>26</v>
      </c>
      <c r="T101" s="34" t="s">
        <v>27</v>
      </c>
      <c r="U101" s="39" t="s">
        <v>26</v>
      </c>
      <c r="V101" s="34" t="s">
        <v>27</v>
      </c>
      <c r="W101" s="39" t="s">
        <v>26</v>
      </c>
      <c r="X101" s="34" t="s">
        <v>27</v>
      </c>
      <c r="Y101" s="38" t="s">
        <v>26</v>
      </c>
      <c r="Z101" s="34" t="s">
        <v>27</v>
      </c>
      <c r="AA101" s="38" t="s">
        <v>26</v>
      </c>
      <c r="AB101" s="34" t="s">
        <v>27</v>
      </c>
      <c r="AC101" s="40" t="s">
        <v>28</v>
      </c>
      <c r="AD101" s="40" t="s">
        <v>29</v>
      </c>
      <c r="AE101" s="41" t="s">
        <v>30</v>
      </c>
      <c r="AF101" s="41" t="s">
        <v>31</v>
      </c>
    </row>
    <row r="102" spans="2:32" ht="15.75">
      <c r="B102" s="5">
        <v>1</v>
      </c>
      <c r="C102" s="44" t="s">
        <v>159</v>
      </c>
      <c r="D102" s="44" t="s">
        <v>50</v>
      </c>
      <c r="E102" s="45">
        <v>4100</v>
      </c>
      <c r="F102" s="46" t="s">
        <v>11</v>
      </c>
      <c r="G102" s="208" t="s">
        <v>160</v>
      </c>
      <c r="H102" s="47" t="s">
        <v>35</v>
      </c>
      <c r="I102" s="58"/>
      <c r="J102" s="59"/>
      <c r="K102" s="47"/>
      <c r="L102" s="48"/>
      <c r="M102" s="47"/>
      <c r="N102" s="48"/>
      <c r="O102" s="47"/>
      <c r="P102" s="48"/>
      <c r="Q102" s="47"/>
      <c r="R102" s="48"/>
      <c r="S102" s="47">
        <v>7</v>
      </c>
      <c r="T102" s="48">
        <f>LOOKUP(S102,Calcul!$L$20:$M$51)</f>
        <v>9</v>
      </c>
      <c r="U102" s="47">
        <v>1</v>
      </c>
      <c r="V102" s="48">
        <f>LOOKUP(U102,Calcul!$L$20:$M$51)</f>
        <v>20</v>
      </c>
      <c r="W102" s="47">
        <v>2</v>
      </c>
      <c r="X102" s="48">
        <f>LOOKUP(W102,Calcul!$L$20:$M$51)</f>
        <v>17</v>
      </c>
      <c r="Y102" s="47"/>
      <c r="Z102" s="48"/>
      <c r="AA102" s="47">
        <v>1</v>
      </c>
      <c r="AB102" s="48">
        <f>LOOKUP(AA102,Calcul!$L$20:$M$51)</f>
        <v>20</v>
      </c>
      <c r="AC102" s="50">
        <f aca="true" t="shared" si="19" ref="AC102:AC150">SUM(J102,L102,N102,P102,R102,T102,V102,X102,Z102,AB102)</f>
        <v>66</v>
      </c>
      <c r="AD102" s="45">
        <f aca="true" t="shared" si="20" ref="AD102:AD150">COUNTA(I102,K102,M102,S102,O102,Q102,U102,W102,Y102,AA102)</f>
        <v>4</v>
      </c>
      <c r="AE102" s="51">
        <f aca="true" t="shared" si="21" ref="AE102:AE150">AC102/AD102</f>
        <v>16.5</v>
      </c>
      <c r="AF102" s="51"/>
    </row>
    <row r="103" spans="1:33" s="97" customFormat="1" ht="15" customHeight="1">
      <c r="A103" s="161"/>
      <c r="B103" s="5">
        <v>2</v>
      </c>
      <c r="C103" s="44" t="s">
        <v>161</v>
      </c>
      <c r="D103" s="44"/>
      <c r="E103" s="45">
        <v>69890</v>
      </c>
      <c r="F103" s="46" t="s">
        <v>54</v>
      </c>
      <c r="G103" s="208" t="s">
        <v>160</v>
      </c>
      <c r="H103" s="47" t="s">
        <v>35</v>
      </c>
      <c r="I103" s="47"/>
      <c r="J103" s="48"/>
      <c r="K103" s="47"/>
      <c r="L103" s="48"/>
      <c r="M103" s="47"/>
      <c r="N103" s="48"/>
      <c r="O103" s="47"/>
      <c r="P103" s="48"/>
      <c r="Q103" s="47"/>
      <c r="R103" s="48"/>
      <c r="S103" s="47">
        <v>2</v>
      </c>
      <c r="T103" s="48">
        <f>LOOKUP(S103,Calcul!$L$20:$M$51)</f>
        <v>17</v>
      </c>
      <c r="U103" s="47"/>
      <c r="V103" s="48"/>
      <c r="W103" s="47">
        <v>3</v>
      </c>
      <c r="X103" s="48">
        <f>LOOKUP(W103,Calcul!$L$20:$M$51)</f>
        <v>15</v>
      </c>
      <c r="Y103" s="47"/>
      <c r="Z103" s="48"/>
      <c r="AA103" s="47">
        <v>2</v>
      </c>
      <c r="AB103" s="48">
        <f>LOOKUP(AA103,Calcul!$L$20:$M$51)</f>
        <v>17</v>
      </c>
      <c r="AC103" s="50">
        <f t="shared" si="19"/>
        <v>49</v>
      </c>
      <c r="AD103" s="45">
        <f t="shared" si="20"/>
        <v>3</v>
      </c>
      <c r="AE103" s="51">
        <f t="shared" si="21"/>
        <v>16.333333333333332</v>
      </c>
      <c r="AF103" s="51">
        <f aca="true" t="shared" si="22" ref="AF103:AF107">IF(ISNUMBER(AC102),AC102-AC103)</f>
        <v>17</v>
      </c>
      <c r="AG103" s="163"/>
    </row>
    <row r="104" spans="1:33" s="53" customFormat="1" ht="15" customHeight="1">
      <c r="A104" s="109"/>
      <c r="B104" s="5">
        <v>3</v>
      </c>
      <c r="C104" s="44" t="s">
        <v>169</v>
      </c>
      <c r="D104" s="44" t="s">
        <v>167</v>
      </c>
      <c r="E104" s="45">
        <v>271404</v>
      </c>
      <c r="F104" s="46" t="s">
        <v>54</v>
      </c>
      <c r="G104" s="208" t="s">
        <v>160</v>
      </c>
      <c r="H104" s="47" t="s">
        <v>35</v>
      </c>
      <c r="I104" s="47"/>
      <c r="J104" s="48"/>
      <c r="K104" s="47"/>
      <c r="L104" s="48"/>
      <c r="M104" s="47"/>
      <c r="N104" s="48"/>
      <c r="O104" s="47"/>
      <c r="P104" s="48"/>
      <c r="Q104" s="47"/>
      <c r="R104" s="48"/>
      <c r="S104" s="47">
        <v>4</v>
      </c>
      <c r="T104" s="48">
        <f>LOOKUP(S104,Calcul!$L$20:$M$51)</f>
        <v>13</v>
      </c>
      <c r="U104" s="47"/>
      <c r="V104" s="48"/>
      <c r="W104" s="47">
        <v>4</v>
      </c>
      <c r="X104" s="48">
        <f>LOOKUP(W104,Calcul!$L$20:$M$51)</f>
        <v>13</v>
      </c>
      <c r="Y104" s="47"/>
      <c r="Z104" s="48"/>
      <c r="AA104" s="47">
        <v>3</v>
      </c>
      <c r="AB104" s="48">
        <f>LOOKUP(AA104,Calcul!$L$20:$M$51)</f>
        <v>15</v>
      </c>
      <c r="AC104" s="50">
        <f t="shared" si="19"/>
        <v>41</v>
      </c>
      <c r="AD104" s="45">
        <f t="shared" si="20"/>
        <v>3</v>
      </c>
      <c r="AE104" s="51">
        <f t="shared" si="21"/>
        <v>13.666666666666666</v>
      </c>
      <c r="AF104" s="51">
        <f t="shared" si="22"/>
        <v>8</v>
      </c>
      <c r="AG104" s="108"/>
    </row>
    <row r="105" spans="2:34" s="109" customFormat="1" ht="15" customHeight="1">
      <c r="B105" s="5">
        <v>4</v>
      </c>
      <c r="C105" s="44" t="s">
        <v>162</v>
      </c>
      <c r="D105" s="44" t="s">
        <v>50</v>
      </c>
      <c r="E105" s="45">
        <v>46273</v>
      </c>
      <c r="F105" s="57" t="s">
        <v>70</v>
      </c>
      <c r="G105" s="192" t="s">
        <v>160</v>
      </c>
      <c r="H105" s="47" t="s">
        <v>35</v>
      </c>
      <c r="I105" s="47"/>
      <c r="J105" s="48"/>
      <c r="K105" s="47"/>
      <c r="L105" s="48"/>
      <c r="M105" s="47"/>
      <c r="N105" s="48"/>
      <c r="O105" s="47"/>
      <c r="P105" s="48"/>
      <c r="Q105" s="47"/>
      <c r="R105" s="48"/>
      <c r="S105" s="47">
        <v>1</v>
      </c>
      <c r="T105" s="48">
        <f>LOOKUP(S105,Calcul!$L$20:$M$51)</f>
        <v>20</v>
      </c>
      <c r="U105" s="47"/>
      <c r="V105" s="48"/>
      <c r="W105" s="209"/>
      <c r="X105" s="210">
        <f>AVERAGE(T105,V105,AB105)</f>
        <v>20</v>
      </c>
      <c r="Y105" s="47"/>
      <c r="Z105" s="48"/>
      <c r="AA105" s="47"/>
      <c r="AB105" s="48"/>
      <c r="AC105" s="50">
        <f t="shared" si="19"/>
        <v>40</v>
      </c>
      <c r="AD105" s="45">
        <f t="shared" si="20"/>
        <v>1</v>
      </c>
      <c r="AE105" s="51">
        <f t="shared" si="21"/>
        <v>40</v>
      </c>
      <c r="AF105" s="51">
        <f t="shared" si="22"/>
        <v>1</v>
      </c>
      <c r="AG105" s="52"/>
      <c r="AH105" s="53"/>
    </row>
    <row r="106" spans="2:34" s="109" customFormat="1" ht="15" customHeight="1">
      <c r="B106" s="5">
        <v>5</v>
      </c>
      <c r="C106" s="165" t="s">
        <v>168</v>
      </c>
      <c r="D106" s="129"/>
      <c r="E106" s="39">
        <v>283644</v>
      </c>
      <c r="F106" s="165" t="s">
        <v>11</v>
      </c>
      <c r="G106" s="192" t="s">
        <v>160</v>
      </c>
      <c r="H106" s="45" t="s">
        <v>35</v>
      </c>
      <c r="I106" s="58"/>
      <c r="J106" s="59"/>
      <c r="K106" s="47"/>
      <c r="L106" s="48"/>
      <c r="M106" s="47"/>
      <c r="N106" s="48"/>
      <c r="O106" s="47"/>
      <c r="P106" s="48"/>
      <c r="Q106" s="47"/>
      <c r="R106" s="48"/>
      <c r="S106" s="47">
        <v>6</v>
      </c>
      <c r="T106" s="48">
        <f>LOOKUP(S106,Calcul!$L$20:$M$51)</f>
        <v>10</v>
      </c>
      <c r="U106" s="47">
        <v>4</v>
      </c>
      <c r="V106" s="48">
        <f>LOOKUP(U106,Calcul!$L$20:$M$51)</f>
        <v>13</v>
      </c>
      <c r="W106" s="47">
        <v>8</v>
      </c>
      <c r="X106" s="48">
        <f>LOOKUP(W106,Calcul!$L$20:$M$51)</f>
        <v>8</v>
      </c>
      <c r="Y106" s="47"/>
      <c r="Z106" s="48"/>
      <c r="AA106" s="47">
        <v>9</v>
      </c>
      <c r="AB106" s="48">
        <f>LOOKUP(AA106,Calcul!$L$20:$M$51)</f>
        <v>7</v>
      </c>
      <c r="AC106" s="50">
        <f t="shared" si="19"/>
        <v>38</v>
      </c>
      <c r="AD106" s="45">
        <f t="shared" si="20"/>
        <v>4</v>
      </c>
      <c r="AE106" s="51">
        <f t="shared" si="21"/>
        <v>9.5</v>
      </c>
      <c r="AF106" s="51">
        <f t="shared" si="22"/>
        <v>2</v>
      </c>
      <c r="AG106" s="52"/>
      <c r="AH106" s="53"/>
    </row>
    <row r="107" spans="2:34" s="109" customFormat="1" ht="15" customHeight="1">
      <c r="B107" s="5">
        <v>6</v>
      </c>
      <c r="C107" s="46" t="s">
        <v>153</v>
      </c>
      <c r="D107" s="44" t="s">
        <v>50</v>
      </c>
      <c r="E107" s="45">
        <v>172226</v>
      </c>
      <c r="F107" s="46" t="s">
        <v>33</v>
      </c>
      <c r="G107" s="208" t="s">
        <v>160</v>
      </c>
      <c r="H107" s="47" t="s">
        <v>35</v>
      </c>
      <c r="I107" s="47"/>
      <c r="J107" s="48"/>
      <c r="K107" s="47"/>
      <c r="L107" s="48"/>
      <c r="M107" s="47"/>
      <c r="N107" s="48"/>
      <c r="O107" s="47"/>
      <c r="P107" s="48"/>
      <c r="Q107" s="47"/>
      <c r="R107" s="48"/>
      <c r="S107" s="47">
        <v>3</v>
      </c>
      <c r="T107" s="48">
        <f>LOOKUP(S107,Calcul!$L$20:$M$51)</f>
        <v>15</v>
      </c>
      <c r="U107" s="47">
        <v>5</v>
      </c>
      <c r="V107" s="48">
        <f>LOOKUP(U107,Calcul!$L$20:$M$51)</f>
        <v>11</v>
      </c>
      <c r="W107" s="47">
        <v>6</v>
      </c>
      <c r="X107" s="48">
        <f>LOOKUP(W107,Calcul!$L$20:$M$51)</f>
        <v>10</v>
      </c>
      <c r="Y107" s="47"/>
      <c r="Z107" s="48"/>
      <c r="AA107" s="47"/>
      <c r="AB107" s="48"/>
      <c r="AC107" s="50">
        <f t="shared" si="19"/>
        <v>36</v>
      </c>
      <c r="AD107" s="45">
        <f t="shared" si="20"/>
        <v>3</v>
      </c>
      <c r="AE107" s="51">
        <f t="shared" si="21"/>
        <v>12</v>
      </c>
      <c r="AF107" s="51">
        <f t="shared" si="22"/>
        <v>2</v>
      </c>
      <c r="AG107" s="52"/>
      <c r="AH107" s="53"/>
    </row>
    <row r="108" spans="1:34" s="109" customFormat="1" ht="15" customHeight="1">
      <c r="A108" s="164"/>
      <c r="B108" s="5">
        <v>7</v>
      </c>
      <c r="C108" s="44" t="s">
        <v>178</v>
      </c>
      <c r="D108" s="44" t="s">
        <v>69</v>
      </c>
      <c r="E108" s="82">
        <v>19039</v>
      </c>
      <c r="F108" s="46" t="s">
        <v>165</v>
      </c>
      <c r="G108" s="192" t="s">
        <v>160</v>
      </c>
      <c r="H108" s="47" t="s">
        <v>35</v>
      </c>
      <c r="I108" s="47"/>
      <c r="J108" s="48"/>
      <c r="K108" s="47"/>
      <c r="L108" s="48"/>
      <c r="M108" s="47"/>
      <c r="N108" s="48"/>
      <c r="O108" s="47"/>
      <c r="P108" s="48"/>
      <c r="Q108" s="47"/>
      <c r="R108" s="48"/>
      <c r="S108" s="47"/>
      <c r="T108" s="48"/>
      <c r="U108" s="47"/>
      <c r="V108" s="48"/>
      <c r="W108" s="47">
        <v>1</v>
      </c>
      <c r="X108" s="48">
        <f>LOOKUP(W108,Calcul!$L$20:$M$51)</f>
        <v>20</v>
      </c>
      <c r="Y108" s="47"/>
      <c r="Z108" s="48"/>
      <c r="AA108" s="47"/>
      <c r="AB108" s="48"/>
      <c r="AC108" s="50">
        <f t="shared" si="19"/>
        <v>20</v>
      </c>
      <c r="AD108" s="45">
        <f t="shared" si="20"/>
        <v>1</v>
      </c>
      <c r="AE108" s="51">
        <f t="shared" si="21"/>
        <v>20</v>
      </c>
      <c r="AF108" s="51">
        <f>IF(ISNUMBER(AC106),AC106-AC108)</f>
        <v>18</v>
      </c>
      <c r="AG108" s="108"/>
      <c r="AH108" s="164"/>
    </row>
    <row r="109" spans="2:34" s="109" customFormat="1" ht="15" customHeight="1">
      <c r="B109" s="5">
        <v>8</v>
      </c>
      <c r="C109" s="44" t="s">
        <v>163</v>
      </c>
      <c r="D109" s="44" t="s">
        <v>50</v>
      </c>
      <c r="E109" s="45">
        <v>70616</v>
      </c>
      <c r="F109" s="46" t="s">
        <v>12</v>
      </c>
      <c r="G109" s="208" t="s">
        <v>160</v>
      </c>
      <c r="H109" s="47" t="s">
        <v>35</v>
      </c>
      <c r="I109" s="47"/>
      <c r="J109" s="48"/>
      <c r="K109" s="58"/>
      <c r="L109" s="59"/>
      <c r="M109" s="47"/>
      <c r="N109" s="48"/>
      <c r="O109" s="47"/>
      <c r="P109" s="48"/>
      <c r="Q109" s="47"/>
      <c r="R109" s="48"/>
      <c r="S109" s="47">
        <v>8</v>
      </c>
      <c r="T109" s="48">
        <f>LOOKUP(S109,Calcul!$L$20:$M$51)</f>
        <v>8</v>
      </c>
      <c r="U109" s="47"/>
      <c r="V109" s="48"/>
      <c r="W109" s="47"/>
      <c r="X109" s="48"/>
      <c r="Y109" s="47"/>
      <c r="Z109" s="48"/>
      <c r="AA109" s="47">
        <v>7</v>
      </c>
      <c r="AB109" s="48">
        <f>LOOKUP(AA109,Calcul!$L$20:$M$51)</f>
        <v>9</v>
      </c>
      <c r="AC109" s="50">
        <f t="shared" si="19"/>
        <v>17</v>
      </c>
      <c r="AD109" s="45">
        <f t="shared" si="20"/>
        <v>2</v>
      </c>
      <c r="AE109" s="51">
        <f t="shared" si="21"/>
        <v>8.5</v>
      </c>
      <c r="AF109" s="51">
        <f aca="true" t="shared" si="23" ref="AF109:AF113">IF(ISNUMBER(AC108),AC108-AC109)</f>
        <v>3</v>
      </c>
      <c r="AG109" s="108"/>
      <c r="AH109" s="53"/>
    </row>
    <row r="110" spans="1:33" s="53" customFormat="1" ht="15" customHeight="1">
      <c r="A110" s="109"/>
      <c r="B110" s="5">
        <v>9</v>
      </c>
      <c r="C110" s="44" t="s">
        <v>186</v>
      </c>
      <c r="D110" s="44"/>
      <c r="E110" s="82">
        <v>299273</v>
      </c>
      <c r="F110" s="46" t="s">
        <v>268</v>
      </c>
      <c r="G110" s="192" t="s">
        <v>160</v>
      </c>
      <c r="H110" s="47" t="s">
        <v>35</v>
      </c>
      <c r="I110" s="47"/>
      <c r="J110" s="48"/>
      <c r="K110" s="47"/>
      <c r="L110" s="48"/>
      <c r="M110" s="47"/>
      <c r="N110" s="48"/>
      <c r="O110" s="47"/>
      <c r="P110" s="48"/>
      <c r="Q110" s="47"/>
      <c r="R110" s="48"/>
      <c r="S110" s="47"/>
      <c r="T110" s="48"/>
      <c r="U110" s="47">
        <v>2</v>
      </c>
      <c r="V110" s="48">
        <f>LOOKUP(U110,Calcul!$L$20:$M$51)</f>
        <v>17</v>
      </c>
      <c r="W110" s="47"/>
      <c r="X110" s="48"/>
      <c r="Y110" s="47"/>
      <c r="Z110" s="48"/>
      <c r="AA110" s="47"/>
      <c r="AB110" s="48"/>
      <c r="AC110" s="50">
        <f t="shared" si="19"/>
        <v>17</v>
      </c>
      <c r="AD110" s="45">
        <f t="shared" si="20"/>
        <v>1</v>
      </c>
      <c r="AE110" s="51">
        <f t="shared" si="21"/>
        <v>17</v>
      </c>
      <c r="AF110" s="51">
        <f t="shared" si="23"/>
        <v>0</v>
      </c>
      <c r="AG110" s="108"/>
    </row>
    <row r="111" spans="2:34" s="109" customFormat="1" ht="15" customHeight="1">
      <c r="B111" s="5">
        <v>10</v>
      </c>
      <c r="C111" s="44" t="s">
        <v>164</v>
      </c>
      <c r="D111" s="44"/>
      <c r="E111" s="45">
        <v>16500</v>
      </c>
      <c r="F111" s="46" t="s">
        <v>165</v>
      </c>
      <c r="G111" s="208" t="s">
        <v>160</v>
      </c>
      <c r="H111" s="47" t="s">
        <v>35</v>
      </c>
      <c r="I111" s="47"/>
      <c r="J111" s="48"/>
      <c r="K111" s="47"/>
      <c r="L111" s="48"/>
      <c r="M111" s="47"/>
      <c r="N111" s="48"/>
      <c r="O111" s="47"/>
      <c r="P111" s="48"/>
      <c r="Q111" s="47"/>
      <c r="R111" s="48"/>
      <c r="S111" s="47">
        <v>11</v>
      </c>
      <c r="T111" s="48">
        <f>LOOKUP(S111,Calcul!$L$20:$M$51)</f>
        <v>5</v>
      </c>
      <c r="U111" s="47"/>
      <c r="V111" s="48"/>
      <c r="W111" s="47">
        <v>5</v>
      </c>
      <c r="X111" s="48">
        <f>LOOKUP(W111,Calcul!$L$20:$M$51)</f>
        <v>11</v>
      </c>
      <c r="Y111" s="47"/>
      <c r="Z111" s="48"/>
      <c r="AA111" s="47"/>
      <c r="AB111" s="48"/>
      <c r="AC111" s="50">
        <f t="shared" si="19"/>
        <v>16</v>
      </c>
      <c r="AD111" s="45">
        <f t="shared" si="20"/>
        <v>2</v>
      </c>
      <c r="AE111" s="51">
        <f t="shared" si="21"/>
        <v>8</v>
      </c>
      <c r="AF111" s="51">
        <f t="shared" si="23"/>
        <v>1</v>
      </c>
      <c r="AG111" s="52"/>
      <c r="AH111" s="53"/>
    </row>
    <row r="112" spans="2:34" s="109" customFormat="1" ht="15" customHeight="1">
      <c r="B112" s="5">
        <v>11</v>
      </c>
      <c r="C112" s="44" t="s">
        <v>179</v>
      </c>
      <c r="D112" s="44" t="s">
        <v>50</v>
      </c>
      <c r="E112" s="45">
        <v>28543</v>
      </c>
      <c r="F112" s="46" t="s">
        <v>54</v>
      </c>
      <c r="G112" s="208" t="s">
        <v>160</v>
      </c>
      <c r="H112" s="47" t="s">
        <v>35</v>
      </c>
      <c r="I112" s="47"/>
      <c r="J112" s="48"/>
      <c r="K112" s="47"/>
      <c r="L112" s="48"/>
      <c r="M112" s="47"/>
      <c r="N112" s="48"/>
      <c r="O112" s="47"/>
      <c r="P112" s="48"/>
      <c r="Q112" s="47"/>
      <c r="R112" s="48"/>
      <c r="S112" s="47">
        <v>17</v>
      </c>
      <c r="T112" s="48">
        <f>LOOKUP(S112,Calcul!$L$20:$M$51)</f>
        <v>0</v>
      </c>
      <c r="U112" s="47">
        <v>6</v>
      </c>
      <c r="V112" s="48">
        <f>LOOKUP(U112,Calcul!$L$20:$M$51)</f>
        <v>10</v>
      </c>
      <c r="W112" s="47">
        <v>11</v>
      </c>
      <c r="X112" s="48">
        <f>LOOKUP(W112,Calcul!$L$20:$M$51)</f>
        <v>5</v>
      </c>
      <c r="Y112" s="47"/>
      <c r="Z112" s="48"/>
      <c r="AA112" s="47">
        <v>18</v>
      </c>
      <c r="AB112" s="48">
        <f>LOOKUP(AA112,Calcul!$L$20:$M$51)</f>
        <v>0</v>
      </c>
      <c r="AC112" s="50">
        <f t="shared" si="19"/>
        <v>15</v>
      </c>
      <c r="AD112" s="45">
        <f t="shared" si="20"/>
        <v>4</v>
      </c>
      <c r="AE112" s="51">
        <f t="shared" si="21"/>
        <v>3.75</v>
      </c>
      <c r="AF112" s="51">
        <f t="shared" si="23"/>
        <v>1</v>
      </c>
      <c r="AG112" s="52"/>
      <c r="AH112" s="53"/>
    </row>
    <row r="113" spans="2:34" s="109" customFormat="1" ht="15" customHeight="1">
      <c r="B113" s="5">
        <v>12</v>
      </c>
      <c r="C113" s="44" t="s">
        <v>142</v>
      </c>
      <c r="D113" s="44"/>
      <c r="E113" s="231">
        <v>298735</v>
      </c>
      <c r="F113" s="46" t="s">
        <v>280</v>
      </c>
      <c r="G113" s="192" t="s">
        <v>160</v>
      </c>
      <c r="H113" s="47" t="s">
        <v>35</v>
      </c>
      <c r="I113" s="47"/>
      <c r="J113" s="48"/>
      <c r="K113" s="47"/>
      <c r="L113" s="48"/>
      <c r="M113" s="47"/>
      <c r="N113" s="48"/>
      <c r="O113" s="47"/>
      <c r="P113" s="48"/>
      <c r="Q113" s="47"/>
      <c r="R113" s="48"/>
      <c r="S113" s="47"/>
      <c r="T113" s="48"/>
      <c r="U113" s="47">
        <v>3</v>
      </c>
      <c r="V113" s="48">
        <f>LOOKUP(U113,Calcul!$L$20:$M$51)</f>
        <v>15</v>
      </c>
      <c r="W113" s="47"/>
      <c r="X113" s="48"/>
      <c r="Y113" s="47"/>
      <c r="Z113" s="48"/>
      <c r="AA113" s="47"/>
      <c r="AB113" s="48"/>
      <c r="AC113" s="50">
        <f t="shared" si="19"/>
        <v>15</v>
      </c>
      <c r="AD113" s="45">
        <f t="shared" si="20"/>
        <v>1</v>
      </c>
      <c r="AE113" s="51">
        <f t="shared" si="21"/>
        <v>15</v>
      </c>
      <c r="AF113" s="51">
        <f t="shared" si="23"/>
        <v>0</v>
      </c>
      <c r="AG113" s="108"/>
      <c r="AH113" s="53"/>
    </row>
    <row r="114" spans="1:34" s="53" customFormat="1" ht="15" customHeight="1">
      <c r="A114" s="109"/>
      <c r="B114" s="5">
        <v>13</v>
      </c>
      <c r="C114" s="44" t="s">
        <v>172</v>
      </c>
      <c r="D114" s="44" t="s">
        <v>50</v>
      </c>
      <c r="E114" s="45">
        <v>229707</v>
      </c>
      <c r="F114" s="46" t="s">
        <v>33</v>
      </c>
      <c r="G114" s="208" t="s">
        <v>160</v>
      </c>
      <c r="H114" s="47" t="s">
        <v>35</v>
      </c>
      <c r="I114" s="47"/>
      <c r="J114" s="48"/>
      <c r="K114" s="47"/>
      <c r="L114" s="48"/>
      <c r="M114" s="47"/>
      <c r="N114" s="48"/>
      <c r="O114" s="47"/>
      <c r="P114" s="48"/>
      <c r="Q114" s="47"/>
      <c r="R114" s="48"/>
      <c r="S114" s="47">
        <v>15</v>
      </c>
      <c r="T114" s="48">
        <f>LOOKUP(S114,Calcul!$L$20:$M$51)</f>
        <v>1</v>
      </c>
      <c r="U114" s="47"/>
      <c r="V114" s="48"/>
      <c r="W114" s="47"/>
      <c r="X114" s="48"/>
      <c r="Y114" s="47"/>
      <c r="Z114" s="48"/>
      <c r="AA114" s="47">
        <v>4</v>
      </c>
      <c r="AB114" s="48">
        <f>LOOKUP(AA114,Calcul!$L$20:$M$51)</f>
        <v>13</v>
      </c>
      <c r="AC114" s="50">
        <f t="shared" si="19"/>
        <v>14</v>
      </c>
      <c r="AD114" s="45">
        <f t="shared" si="20"/>
        <v>2</v>
      </c>
      <c r="AE114" s="51">
        <f t="shared" si="21"/>
        <v>7</v>
      </c>
      <c r="AF114" s="51">
        <f aca="true" t="shared" si="24" ref="AF114:AF115">IF(ISNUMBER(AC112),AC112-AC114)</f>
        <v>1</v>
      </c>
      <c r="AG114" s="108"/>
      <c r="AH114" s="109"/>
    </row>
    <row r="115" spans="2:34" s="109" customFormat="1" ht="15" customHeight="1">
      <c r="B115" s="5">
        <v>14</v>
      </c>
      <c r="C115" s="44" t="s">
        <v>170</v>
      </c>
      <c r="D115" s="44" t="s">
        <v>167</v>
      </c>
      <c r="E115" s="45">
        <v>4470</v>
      </c>
      <c r="F115" s="57" t="s">
        <v>70</v>
      </c>
      <c r="G115" s="208" t="s">
        <v>160</v>
      </c>
      <c r="H115" s="47" t="s">
        <v>35</v>
      </c>
      <c r="I115" s="47"/>
      <c r="J115" s="48"/>
      <c r="K115" s="47"/>
      <c r="L115" s="48"/>
      <c r="M115" s="47"/>
      <c r="N115" s="48"/>
      <c r="O115" s="47"/>
      <c r="P115" s="48"/>
      <c r="Q115" s="47"/>
      <c r="R115" s="48"/>
      <c r="S115" s="47">
        <v>9</v>
      </c>
      <c r="T115" s="48">
        <f>LOOKUP(S115,Calcul!$L$20:$M$51)</f>
        <v>7</v>
      </c>
      <c r="U115" s="47"/>
      <c r="V115" s="48"/>
      <c r="W115" s="209"/>
      <c r="X115" s="210">
        <f>AVERAGE(T115,V115,AB115)</f>
        <v>7</v>
      </c>
      <c r="Y115" s="47"/>
      <c r="Z115" s="48"/>
      <c r="AA115" s="47"/>
      <c r="AB115" s="48"/>
      <c r="AC115" s="50">
        <f t="shared" si="19"/>
        <v>14</v>
      </c>
      <c r="AD115" s="45">
        <f t="shared" si="20"/>
        <v>1</v>
      </c>
      <c r="AE115" s="51">
        <f t="shared" si="21"/>
        <v>14</v>
      </c>
      <c r="AF115" s="51">
        <f t="shared" si="24"/>
        <v>1</v>
      </c>
      <c r="AG115" s="108"/>
      <c r="AH115" s="53"/>
    </row>
    <row r="116" spans="2:34" s="109" customFormat="1" ht="15" customHeight="1">
      <c r="B116" s="5">
        <v>15</v>
      </c>
      <c r="C116" s="44" t="s">
        <v>192</v>
      </c>
      <c r="D116" s="44"/>
      <c r="E116" s="45">
        <v>152624</v>
      </c>
      <c r="F116" s="46" t="s">
        <v>193</v>
      </c>
      <c r="G116" s="208" t="s">
        <v>160</v>
      </c>
      <c r="H116" s="47" t="s">
        <v>35</v>
      </c>
      <c r="I116" s="58"/>
      <c r="J116" s="59"/>
      <c r="K116" s="47"/>
      <c r="L116" s="48"/>
      <c r="M116" s="47"/>
      <c r="N116" s="48"/>
      <c r="O116" s="47"/>
      <c r="P116" s="48"/>
      <c r="Q116" s="47"/>
      <c r="R116" s="48"/>
      <c r="S116" s="47"/>
      <c r="T116" s="48"/>
      <c r="U116" s="47"/>
      <c r="V116" s="48"/>
      <c r="W116" s="47"/>
      <c r="X116" s="48"/>
      <c r="Y116" s="47"/>
      <c r="Z116" s="48"/>
      <c r="AA116" s="47">
        <v>5</v>
      </c>
      <c r="AB116" s="48">
        <f>LOOKUP(AA116,Calcul!$L$20:$M$51)</f>
        <v>11</v>
      </c>
      <c r="AC116" s="50">
        <f t="shared" si="19"/>
        <v>11</v>
      </c>
      <c r="AD116" s="45">
        <f t="shared" si="20"/>
        <v>1</v>
      </c>
      <c r="AE116" s="51">
        <f t="shared" si="21"/>
        <v>11</v>
      </c>
      <c r="AF116" s="51">
        <f>IF(ISNUMBER(AC115),AC115-AC116)</f>
        <v>3</v>
      </c>
      <c r="AG116" s="108"/>
      <c r="AH116" s="53"/>
    </row>
    <row r="117" spans="1:34" s="53" customFormat="1" ht="15" customHeight="1">
      <c r="A117" s="109"/>
      <c r="B117" s="5">
        <v>16</v>
      </c>
      <c r="C117" s="44" t="s">
        <v>208</v>
      </c>
      <c r="D117" s="44"/>
      <c r="E117" s="231">
        <v>243509</v>
      </c>
      <c r="F117" s="46" t="s">
        <v>47</v>
      </c>
      <c r="G117" s="192" t="s">
        <v>160</v>
      </c>
      <c r="H117" s="47" t="s">
        <v>35</v>
      </c>
      <c r="I117" s="47"/>
      <c r="J117" s="48"/>
      <c r="K117" s="47"/>
      <c r="L117" s="48"/>
      <c r="M117" s="47"/>
      <c r="N117" s="48"/>
      <c r="O117" s="47"/>
      <c r="P117" s="48"/>
      <c r="Q117" s="47"/>
      <c r="R117" s="48"/>
      <c r="S117" s="47"/>
      <c r="T117" s="48"/>
      <c r="U117" s="47">
        <v>8</v>
      </c>
      <c r="V117" s="48">
        <f>LOOKUP(U117,Calcul!$L$20:$M$51)</f>
        <v>8</v>
      </c>
      <c r="W117" s="47"/>
      <c r="X117" s="48"/>
      <c r="Y117" s="47"/>
      <c r="Z117" s="48"/>
      <c r="AA117" s="47">
        <v>13</v>
      </c>
      <c r="AB117" s="48">
        <f>LOOKUP(AA117,Calcul!$L$20:$M$51)</f>
        <v>3</v>
      </c>
      <c r="AC117" s="50">
        <f t="shared" si="19"/>
        <v>11</v>
      </c>
      <c r="AD117" s="45">
        <f t="shared" si="20"/>
        <v>2</v>
      </c>
      <c r="AE117" s="51">
        <f t="shared" si="21"/>
        <v>5.5</v>
      </c>
      <c r="AF117" s="51">
        <f>IF(ISNUMBER(AC115),AC115-AC117)</f>
        <v>3</v>
      </c>
      <c r="AG117" s="108"/>
      <c r="AH117" s="109"/>
    </row>
    <row r="118" spans="1:34" s="53" customFormat="1" ht="15" customHeight="1">
      <c r="A118" s="109"/>
      <c r="B118" s="5">
        <v>17</v>
      </c>
      <c r="C118" s="44" t="s">
        <v>174</v>
      </c>
      <c r="D118" s="44"/>
      <c r="E118" s="45">
        <v>36876</v>
      </c>
      <c r="F118" s="46" t="s">
        <v>165</v>
      </c>
      <c r="G118" s="192" t="s">
        <v>160</v>
      </c>
      <c r="H118" s="47" t="s">
        <v>35</v>
      </c>
      <c r="I118" s="47"/>
      <c r="J118" s="48"/>
      <c r="K118" s="47"/>
      <c r="L118" s="48"/>
      <c r="M118" s="47"/>
      <c r="N118" s="48"/>
      <c r="O118" s="47"/>
      <c r="P118" s="48"/>
      <c r="Q118" s="47"/>
      <c r="R118" s="48"/>
      <c r="S118" s="47">
        <v>5</v>
      </c>
      <c r="T118" s="48">
        <f>LOOKUP(S118,Calcul!$L$20:$M$51)</f>
        <v>11</v>
      </c>
      <c r="U118" s="47"/>
      <c r="V118" s="48"/>
      <c r="W118" s="47"/>
      <c r="X118" s="48"/>
      <c r="Y118" s="47"/>
      <c r="Z118" s="48"/>
      <c r="AA118" s="47">
        <v>19</v>
      </c>
      <c r="AB118" s="48">
        <f>LOOKUP(AA118,Calcul!$L$20:$M$51)</f>
        <v>0</v>
      </c>
      <c r="AC118" s="50">
        <f t="shared" si="19"/>
        <v>11</v>
      </c>
      <c r="AD118" s="45">
        <f t="shared" si="20"/>
        <v>2</v>
      </c>
      <c r="AE118" s="51">
        <f t="shared" si="21"/>
        <v>5.5</v>
      </c>
      <c r="AF118" s="51">
        <f aca="true" t="shared" si="25" ref="AF118:AF119">IF(ISNUMBER(AC117),AC117-AC118)</f>
        <v>0</v>
      </c>
      <c r="AG118" s="108"/>
      <c r="AH118" s="109"/>
    </row>
    <row r="119" spans="2:34" s="109" customFormat="1" ht="15" customHeight="1">
      <c r="B119" s="5">
        <v>18</v>
      </c>
      <c r="C119" s="46" t="s">
        <v>173</v>
      </c>
      <c r="D119" s="44" t="s">
        <v>50</v>
      </c>
      <c r="E119" s="45">
        <v>33595</v>
      </c>
      <c r="F119" s="46" t="s">
        <v>54</v>
      </c>
      <c r="G119" s="192" t="s">
        <v>160</v>
      </c>
      <c r="H119" s="47" t="s">
        <v>35</v>
      </c>
      <c r="I119" s="47"/>
      <c r="J119" s="48"/>
      <c r="K119" s="47"/>
      <c r="L119" s="48"/>
      <c r="M119" s="47"/>
      <c r="N119" s="48"/>
      <c r="O119" s="47"/>
      <c r="P119" s="48"/>
      <c r="Q119" s="47"/>
      <c r="R119" s="48"/>
      <c r="S119" s="47"/>
      <c r="T119" s="48"/>
      <c r="U119" s="47"/>
      <c r="V119" s="48"/>
      <c r="W119" s="47"/>
      <c r="X119" s="48"/>
      <c r="Y119" s="47"/>
      <c r="Z119" s="48"/>
      <c r="AA119" s="47">
        <v>6</v>
      </c>
      <c r="AB119" s="48">
        <f>LOOKUP(AA119,Calcul!$L$20:$M$51)</f>
        <v>10</v>
      </c>
      <c r="AC119" s="50">
        <f t="shared" si="19"/>
        <v>10</v>
      </c>
      <c r="AD119" s="45">
        <f t="shared" si="20"/>
        <v>1</v>
      </c>
      <c r="AE119" s="51">
        <f t="shared" si="21"/>
        <v>10</v>
      </c>
      <c r="AF119" s="51">
        <f t="shared" si="25"/>
        <v>1</v>
      </c>
      <c r="AG119" s="52"/>
      <c r="AH119" s="53"/>
    </row>
    <row r="120" spans="2:34" s="109" customFormat="1" ht="15" customHeight="1">
      <c r="B120" s="5">
        <v>19</v>
      </c>
      <c r="C120" s="44" t="s">
        <v>190</v>
      </c>
      <c r="D120" s="44" t="s">
        <v>50</v>
      </c>
      <c r="E120" s="45">
        <v>16729</v>
      </c>
      <c r="F120" s="46" t="s">
        <v>33</v>
      </c>
      <c r="G120" s="208" t="s">
        <v>160</v>
      </c>
      <c r="H120" s="47" t="s">
        <v>35</v>
      </c>
      <c r="I120" s="47"/>
      <c r="J120" s="48"/>
      <c r="K120" s="47"/>
      <c r="L120" s="48"/>
      <c r="M120" s="47"/>
      <c r="N120" s="48"/>
      <c r="O120" s="47"/>
      <c r="P120" s="48"/>
      <c r="Q120" s="47"/>
      <c r="R120" s="48"/>
      <c r="S120" s="47">
        <v>13</v>
      </c>
      <c r="T120" s="48">
        <f>LOOKUP(S120,Calcul!$L$20:$M$51)</f>
        <v>3</v>
      </c>
      <c r="U120" s="47"/>
      <c r="V120" s="48"/>
      <c r="W120" s="47">
        <v>9</v>
      </c>
      <c r="X120" s="48">
        <f>LOOKUP(W120,Calcul!$L$20:$M$51)</f>
        <v>7</v>
      </c>
      <c r="Y120" s="47"/>
      <c r="Z120" s="48"/>
      <c r="AA120" s="47"/>
      <c r="AB120" s="48"/>
      <c r="AC120" s="50">
        <f t="shared" si="19"/>
        <v>10</v>
      </c>
      <c r="AD120" s="45">
        <f t="shared" si="20"/>
        <v>2</v>
      </c>
      <c r="AE120" s="51">
        <f t="shared" si="21"/>
        <v>5</v>
      </c>
      <c r="AF120" s="51">
        <f>IF(ISNUMBER(AC118),AC118-AC120)</f>
        <v>1</v>
      </c>
      <c r="AG120" s="108"/>
      <c r="AH120" s="53"/>
    </row>
    <row r="121" spans="2:34" s="109" customFormat="1" ht="15" customHeight="1">
      <c r="B121" s="5">
        <v>20</v>
      </c>
      <c r="C121" s="44" t="s">
        <v>288</v>
      </c>
      <c r="D121" s="44"/>
      <c r="E121" s="82">
        <v>188897</v>
      </c>
      <c r="F121" s="46" t="s">
        <v>47</v>
      </c>
      <c r="G121" s="192" t="s">
        <v>160</v>
      </c>
      <c r="H121" s="47" t="s">
        <v>35</v>
      </c>
      <c r="I121" s="47"/>
      <c r="J121" s="48"/>
      <c r="K121" s="47"/>
      <c r="L121" s="48"/>
      <c r="M121" s="47"/>
      <c r="N121" s="48"/>
      <c r="O121" s="47"/>
      <c r="P121" s="48"/>
      <c r="Q121" s="47"/>
      <c r="R121" s="48"/>
      <c r="S121" s="47"/>
      <c r="T121" s="48"/>
      <c r="U121" s="47">
        <v>7</v>
      </c>
      <c r="V121" s="48">
        <f>LOOKUP(U121,Calcul!$L$20:$M$51)</f>
        <v>9</v>
      </c>
      <c r="W121" s="47"/>
      <c r="X121" s="48"/>
      <c r="Y121" s="47"/>
      <c r="Z121" s="48"/>
      <c r="AA121" s="47"/>
      <c r="AB121" s="48"/>
      <c r="AC121" s="50">
        <f t="shared" si="19"/>
        <v>9</v>
      </c>
      <c r="AD121" s="45">
        <f t="shared" si="20"/>
        <v>1</v>
      </c>
      <c r="AE121" s="51">
        <f t="shared" si="21"/>
        <v>9</v>
      </c>
      <c r="AF121" s="51">
        <f aca="true" t="shared" si="26" ref="AF121:AF122">IF(ISNUMBER(AC120),AC120-AC121)</f>
        <v>1</v>
      </c>
      <c r="AG121" s="108"/>
      <c r="AH121" s="53"/>
    </row>
    <row r="122" spans="2:34" s="109" customFormat="1" ht="15" customHeight="1">
      <c r="B122" s="5">
        <v>21</v>
      </c>
      <c r="C122" s="44" t="s">
        <v>171</v>
      </c>
      <c r="D122" s="44" t="s">
        <v>50</v>
      </c>
      <c r="E122" s="45">
        <v>80650</v>
      </c>
      <c r="F122" s="46" t="s">
        <v>11</v>
      </c>
      <c r="G122" s="208" t="s">
        <v>160</v>
      </c>
      <c r="H122" s="47" t="s">
        <v>35</v>
      </c>
      <c r="I122" s="47"/>
      <c r="J122" s="48"/>
      <c r="K122" s="47"/>
      <c r="L122" s="48"/>
      <c r="M122" s="47"/>
      <c r="N122" s="48"/>
      <c r="O122" s="47"/>
      <c r="P122" s="48"/>
      <c r="Q122" s="47"/>
      <c r="R122" s="48"/>
      <c r="S122" s="47"/>
      <c r="T122" s="48"/>
      <c r="U122" s="47"/>
      <c r="V122" s="48"/>
      <c r="W122" s="47">
        <v>7</v>
      </c>
      <c r="X122" s="48">
        <f>LOOKUP(W122,Calcul!$L$20:$M$51)</f>
        <v>9</v>
      </c>
      <c r="Y122" s="47"/>
      <c r="Z122" s="48"/>
      <c r="AA122" s="47"/>
      <c r="AB122" s="48"/>
      <c r="AC122" s="50">
        <f t="shared" si="19"/>
        <v>9</v>
      </c>
      <c r="AD122" s="45">
        <f t="shared" si="20"/>
        <v>1</v>
      </c>
      <c r="AE122" s="51">
        <f t="shared" si="21"/>
        <v>9</v>
      </c>
      <c r="AF122" s="51">
        <f t="shared" si="26"/>
        <v>0</v>
      </c>
      <c r="AG122" s="108"/>
      <c r="AH122" s="53"/>
    </row>
    <row r="123" spans="2:33" s="109" customFormat="1" ht="15" customHeight="1">
      <c r="B123" s="5">
        <v>22</v>
      </c>
      <c r="C123" s="44" t="s">
        <v>198</v>
      </c>
      <c r="D123" s="44"/>
      <c r="E123" s="45">
        <v>348830</v>
      </c>
      <c r="F123" s="46" t="s">
        <v>152</v>
      </c>
      <c r="G123" s="208" t="s">
        <v>160</v>
      </c>
      <c r="H123" s="47" t="s">
        <v>35</v>
      </c>
      <c r="I123" s="47"/>
      <c r="J123" s="48"/>
      <c r="K123" s="47"/>
      <c r="L123" s="48"/>
      <c r="M123" s="47"/>
      <c r="N123" s="48"/>
      <c r="O123" s="47"/>
      <c r="P123" s="48"/>
      <c r="Q123" s="47"/>
      <c r="R123" s="48"/>
      <c r="S123" s="47"/>
      <c r="T123" s="48"/>
      <c r="U123" s="47"/>
      <c r="V123" s="48"/>
      <c r="W123" s="47"/>
      <c r="X123" s="48"/>
      <c r="Y123" s="47"/>
      <c r="Z123" s="48"/>
      <c r="AA123" s="47">
        <v>8</v>
      </c>
      <c r="AB123" s="48">
        <f>LOOKUP(AA123,Calcul!$L$20:$M$51)</f>
        <v>8</v>
      </c>
      <c r="AC123" s="50">
        <f t="shared" si="19"/>
        <v>8</v>
      </c>
      <c r="AD123" s="45">
        <f t="shared" si="20"/>
        <v>1</v>
      </c>
      <c r="AE123" s="51">
        <f t="shared" si="21"/>
        <v>8</v>
      </c>
      <c r="AF123" s="51">
        <f>IF(ISNUMBER(AC121),AC121-AC123)</f>
        <v>1</v>
      </c>
      <c r="AG123" s="108"/>
    </row>
    <row r="124" spans="2:33" s="109" customFormat="1" ht="15" customHeight="1">
      <c r="B124" s="5">
        <v>23</v>
      </c>
      <c r="C124" s="44" t="s">
        <v>212</v>
      </c>
      <c r="D124" s="44"/>
      <c r="E124" s="82">
        <v>229746</v>
      </c>
      <c r="F124" s="46" t="s">
        <v>268</v>
      </c>
      <c r="G124" s="192" t="s">
        <v>160</v>
      </c>
      <c r="H124" s="194" t="s">
        <v>90</v>
      </c>
      <c r="I124" s="47"/>
      <c r="J124" s="48"/>
      <c r="K124" s="47"/>
      <c r="L124" s="48"/>
      <c r="M124" s="47"/>
      <c r="N124" s="48"/>
      <c r="O124" s="47"/>
      <c r="P124" s="48"/>
      <c r="Q124" s="47"/>
      <c r="R124" s="48"/>
      <c r="S124" s="47"/>
      <c r="T124" s="48"/>
      <c r="U124" s="47">
        <v>9</v>
      </c>
      <c r="V124" s="48">
        <f>LOOKUP(U124,Calcul!$L$20:$M$51)</f>
        <v>7</v>
      </c>
      <c r="W124" s="47"/>
      <c r="X124" s="48"/>
      <c r="Y124" s="47"/>
      <c r="Z124" s="48"/>
      <c r="AA124" s="47">
        <v>17</v>
      </c>
      <c r="AB124" s="48">
        <f>LOOKUP(AA124,Calcul!$L$20:$M$51)</f>
        <v>0</v>
      </c>
      <c r="AC124" s="50">
        <f t="shared" si="19"/>
        <v>7</v>
      </c>
      <c r="AD124" s="45">
        <f t="shared" si="20"/>
        <v>2</v>
      </c>
      <c r="AE124" s="51">
        <f t="shared" si="21"/>
        <v>3.5</v>
      </c>
      <c r="AF124" s="51">
        <f aca="true" t="shared" si="27" ref="AF124:AF126">IF(ISNUMBER(AC123),AC123-AC124)</f>
        <v>1</v>
      </c>
      <c r="AG124" s="108"/>
    </row>
    <row r="125" spans="1:34" s="164" customFormat="1" ht="15" customHeight="1">
      <c r="A125" s="109"/>
      <c r="B125" s="5">
        <v>24</v>
      </c>
      <c r="C125" s="44" t="s">
        <v>183</v>
      </c>
      <c r="D125" s="44"/>
      <c r="E125" s="45">
        <v>250432</v>
      </c>
      <c r="F125" s="46" t="s">
        <v>120</v>
      </c>
      <c r="G125" s="208" t="s">
        <v>160</v>
      </c>
      <c r="H125" s="47" t="s">
        <v>35</v>
      </c>
      <c r="I125" s="47"/>
      <c r="J125" s="48"/>
      <c r="K125" s="47"/>
      <c r="L125" s="48"/>
      <c r="M125" s="47"/>
      <c r="N125" s="48"/>
      <c r="O125" s="47"/>
      <c r="P125" s="48"/>
      <c r="Q125" s="47"/>
      <c r="R125" s="48"/>
      <c r="S125" s="47"/>
      <c r="T125" s="48"/>
      <c r="U125" s="47"/>
      <c r="V125" s="48"/>
      <c r="W125" s="47"/>
      <c r="X125" s="48"/>
      <c r="Y125" s="47"/>
      <c r="Z125" s="48"/>
      <c r="AA125" s="47">
        <v>10</v>
      </c>
      <c r="AB125" s="48">
        <f>LOOKUP(AA125,Calcul!$L$20:$M$51)</f>
        <v>6</v>
      </c>
      <c r="AC125" s="50">
        <f t="shared" si="19"/>
        <v>6</v>
      </c>
      <c r="AD125" s="45">
        <f t="shared" si="20"/>
        <v>1</v>
      </c>
      <c r="AE125" s="51">
        <f t="shared" si="21"/>
        <v>6</v>
      </c>
      <c r="AF125" s="51">
        <f t="shared" si="27"/>
        <v>1</v>
      </c>
      <c r="AG125" s="52"/>
      <c r="AH125" s="53"/>
    </row>
    <row r="126" spans="1:34" s="53" customFormat="1" ht="15" customHeight="1">
      <c r="A126" s="109"/>
      <c r="B126" s="5">
        <v>25</v>
      </c>
      <c r="C126" s="44" t="s">
        <v>196</v>
      </c>
      <c r="D126" s="44"/>
      <c r="E126" s="45">
        <v>130885</v>
      </c>
      <c r="F126" s="46" t="s">
        <v>59</v>
      </c>
      <c r="G126" s="208" t="s">
        <v>160</v>
      </c>
      <c r="H126" s="47" t="s">
        <v>35</v>
      </c>
      <c r="I126" s="47"/>
      <c r="J126" s="48"/>
      <c r="K126" s="47"/>
      <c r="L126" s="48"/>
      <c r="M126" s="47"/>
      <c r="N126" s="48"/>
      <c r="O126" s="47"/>
      <c r="P126" s="48"/>
      <c r="Q126" s="47"/>
      <c r="R126" s="48"/>
      <c r="S126" s="47">
        <v>10</v>
      </c>
      <c r="T126" s="48">
        <f>LOOKUP(S126,Calcul!$L$20:$M$51)</f>
        <v>6</v>
      </c>
      <c r="U126" s="47"/>
      <c r="V126" s="48"/>
      <c r="W126" s="47"/>
      <c r="X126" s="48"/>
      <c r="Y126" s="47"/>
      <c r="Z126" s="48"/>
      <c r="AA126" s="47"/>
      <c r="AB126" s="48"/>
      <c r="AC126" s="50">
        <f t="shared" si="19"/>
        <v>6</v>
      </c>
      <c r="AD126" s="45">
        <f t="shared" si="20"/>
        <v>1</v>
      </c>
      <c r="AE126" s="51">
        <f t="shared" si="21"/>
        <v>6</v>
      </c>
      <c r="AF126" s="51">
        <f t="shared" si="27"/>
        <v>0</v>
      </c>
      <c r="AG126" s="108"/>
      <c r="AH126" s="109"/>
    </row>
    <row r="127" spans="1:33" s="53" customFormat="1" ht="15" customHeight="1">
      <c r="A127" s="109"/>
      <c r="B127" s="5">
        <v>26</v>
      </c>
      <c r="C127" s="44" t="s">
        <v>289</v>
      </c>
      <c r="D127" s="44"/>
      <c r="E127" s="82">
        <v>26032</v>
      </c>
      <c r="F127" s="46" t="s">
        <v>283</v>
      </c>
      <c r="G127" s="192" t="s">
        <v>160</v>
      </c>
      <c r="H127" s="47" t="s">
        <v>35</v>
      </c>
      <c r="I127" s="47"/>
      <c r="J127" s="48"/>
      <c r="K127" s="47"/>
      <c r="L127" s="48"/>
      <c r="M127" s="47"/>
      <c r="N127" s="48"/>
      <c r="O127" s="47"/>
      <c r="P127" s="48"/>
      <c r="Q127" s="47"/>
      <c r="R127" s="48"/>
      <c r="S127" s="47"/>
      <c r="T127" s="48"/>
      <c r="U127" s="47">
        <v>10</v>
      </c>
      <c r="V127" s="48">
        <f>LOOKUP(U127,Calcul!$L$20:$M$51)</f>
        <v>6</v>
      </c>
      <c r="W127" s="47"/>
      <c r="X127" s="48"/>
      <c r="Y127" s="47"/>
      <c r="Z127" s="48"/>
      <c r="AA127" s="47"/>
      <c r="AB127" s="48"/>
      <c r="AC127" s="50">
        <f t="shared" si="19"/>
        <v>6</v>
      </c>
      <c r="AD127" s="45">
        <f t="shared" si="20"/>
        <v>1</v>
      </c>
      <c r="AE127" s="51">
        <f t="shared" si="21"/>
        <v>6</v>
      </c>
      <c r="AF127" s="51">
        <f>IF(ISNUMBER(AC125),AC125-AC127)</f>
        <v>0</v>
      </c>
      <c r="AG127" s="108"/>
    </row>
    <row r="128" spans="2:33" s="109" customFormat="1" ht="15" customHeight="1">
      <c r="B128" s="5">
        <v>27</v>
      </c>
      <c r="C128" s="44" t="s">
        <v>180</v>
      </c>
      <c r="D128" s="44"/>
      <c r="E128" s="45">
        <v>313236</v>
      </c>
      <c r="F128" s="46" t="s">
        <v>181</v>
      </c>
      <c r="G128" s="192" t="s">
        <v>160</v>
      </c>
      <c r="H128" s="47" t="s">
        <v>35</v>
      </c>
      <c r="I128" s="47"/>
      <c r="J128" s="48"/>
      <c r="K128" s="47"/>
      <c r="L128" s="48"/>
      <c r="M128" s="47"/>
      <c r="N128" s="48"/>
      <c r="O128" s="47"/>
      <c r="P128" s="48"/>
      <c r="Q128" s="47"/>
      <c r="R128" s="48"/>
      <c r="S128" s="47"/>
      <c r="T128" s="48"/>
      <c r="U128" s="47"/>
      <c r="V128" s="48"/>
      <c r="W128" s="47">
        <v>10</v>
      </c>
      <c r="X128" s="48">
        <f>LOOKUP(W128,Calcul!$L$20:$M$51)</f>
        <v>6</v>
      </c>
      <c r="Y128" s="47"/>
      <c r="Z128" s="48"/>
      <c r="AA128" s="47"/>
      <c r="AB128" s="48"/>
      <c r="AC128" s="50">
        <f t="shared" si="19"/>
        <v>6</v>
      </c>
      <c r="AD128" s="45">
        <f t="shared" si="20"/>
        <v>1</v>
      </c>
      <c r="AE128" s="51">
        <f t="shared" si="21"/>
        <v>6</v>
      </c>
      <c r="AF128" s="51">
        <f aca="true" t="shared" si="28" ref="AF128:AF129">IF(ISNUMBER(AC127),AC127-AC128)</f>
        <v>0</v>
      </c>
      <c r="AG128" s="108"/>
    </row>
    <row r="129" spans="1:34" s="53" customFormat="1" ht="15" customHeight="1">
      <c r="A129" s="164"/>
      <c r="B129" s="5">
        <v>28</v>
      </c>
      <c r="C129" s="44" t="s">
        <v>195</v>
      </c>
      <c r="D129" s="44"/>
      <c r="E129" s="82">
        <v>44188</v>
      </c>
      <c r="F129" s="46" t="s">
        <v>33</v>
      </c>
      <c r="G129" s="192" t="s">
        <v>160</v>
      </c>
      <c r="H129" s="47" t="s">
        <v>35</v>
      </c>
      <c r="I129" s="47"/>
      <c r="J129" s="48"/>
      <c r="K129" s="47"/>
      <c r="L129" s="48"/>
      <c r="M129" s="47"/>
      <c r="N129" s="48"/>
      <c r="O129" s="47"/>
      <c r="P129" s="48"/>
      <c r="Q129" s="47"/>
      <c r="R129" s="48"/>
      <c r="S129" s="47">
        <v>18</v>
      </c>
      <c r="T129" s="48">
        <f>LOOKUP(S129,Calcul!$L$20:$M$51)</f>
        <v>0</v>
      </c>
      <c r="U129" s="47"/>
      <c r="V129" s="48"/>
      <c r="W129" s="47"/>
      <c r="X129" s="48"/>
      <c r="Y129" s="47"/>
      <c r="Z129" s="48"/>
      <c r="AA129" s="47">
        <v>12</v>
      </c>
      <c r="AB129" s="48">
        <f>LOOKUP(AA129,Calcul!$L$20:$M$51)</f>
        <v>4</v>
      </c>
      <c r="AC129" s="50">
        <f t="shared" si="19"/>
        <v>4</v>
      </c>
      <c r="AD129" s="45">
        <f t="shared" si="20"/>
        <v>2</v>
      </c>
      <c r="AE129" s="51">
        <f t="shared" si="21"/>
        <v>2</v>
      </c>
      <c r="AF129" s="51">
        <f t="shared" si="28"/>
        <v>2</v>
      </c>
      <c r="AG129" s="108"/>
      <c r="AH129" s="164"/>
    </row>
    <row r="130" spans="2:33" s="53" customFormat="1" ht="15" customHeight="1">
      <c r="B130" s="5">
        <v>29</v>
      </c>
      <c r="C130" s="44" t="s">
        <v>199</v>
      </c>
      <c r="D130" s="44"/>
      <c r="E130" s="45">
        <v>316749</v>
      </c>
      <c r="F130" s="46" t="s">
        <v>59</v>
      </c>
      <c r="G130" s="192" t="s">
        <v>160</v>
      </c>
      <c r="H130" s="47" t="s">
        <v>35</v>
      </c>
      <c r="I130" s="47"/>
      <c r="J130" s="48"/>
      <c r="K130" s="47"/>
      <c r="L130" s="48"/>
      <c r="M130" s="47"/>
      <c r="N130" s="48"/>
      <c r="O130" s="47"/>
      <c r="P130" s="48"/>
      <c r="Q130" s="47"/>
      <c r="R130" s="48"/>
      <c r="S130" s="47">
        <v>22</v>
      </c>
      <c r="T130" s="48">
        <f>LOOKUP(S130,Calcul!$L$20:$M$51)</f>
        <v>0</v>
      </c>
      <c r="U130" s="47"/>
      <c r="V130" s="48"/>
      <c r="W130" s="47">
        <v>12</v>
      </c>
      <c r="X130" s="48">
        <f>LOOKUP(W130,Calcul!$L$20:$M$51)</f>
        <v>4</v>
      </c>
      <c r="Y130" s="47"/>
      <c r="Z130" s="48"/>
      <c r="AA130" s="47">
        <v>20</v>
      </c>
      <c r="AB130" s="48">
        <f>LOOKUP(AA130,Calcul!$L$20:$M$51)</f>
        <v>0</v>
      </c>
      <c r="AC130" s="50">
        <f t="shared" si="19"/>
        <v>4</v>
      </c>
      <c r="AD130" s="45">
        <f t="shared" si="20"/>
        <v>3</v>
      </c>
      <c r="AE130" s="51">
        <f t="shared" si="21"/>
        <v>1.3333333333333333</v>
      </c>
      <c r="AF130" s="51">
        <f aca="true" t="shared" si="29" ref="AF130:AF133">IF(ISNUMBER(AC128),AC128-AC130)</f>
        <v>2</v>
      </c>
      <c r="AG130" s="52"/>
    </row>
    <row r="131" spans="2:33" s="53" customFormat="1" ht="15" customHeight="1">
      <c r="B131" s="5">
        <v>30</v>
      </c>
      <c r="C131" s="44" t="s">
        <v>188</v>
      </c>
      <c r="D131" s="44" t="s">
        <v>167</v>
      </c>
      <c r="E131" s="45">
        <v>9414</v>
      </c>
      <c r="F131" s="46" t="s">
        <v>189</v>
      </c>
      <c r="G131" s="208" t="s">
        <v>160</v>
      </c>
      <c r="H131" s="47" t="s">
        <v>35</v>
      </c>
      <c r="I131" s="47"/>
      <c r="J131" s="48"/>
      <c r="K131" s="47"/>
      <c r="L131" s="48"/>
      <c r="M131" s="47"/>
      <c r="N131" s="48"/>
      <c r="O131" s="47"/>
      <c r="P131" s="48"/>
      <c r="Q131" s="47"/>
      <c r="R131" s="48"/>
      <c r="S131" s="47">
        <v>12</v>
      </c>
      <c r="T131" s="48">
        <f>LOOKUP(S131,Calcul!$L$20:$M$51)</f>
        <v>4</v>
      </c>
      <c r="U131" s="47"/>
      <c r="V131" s="48"/>
      <c r="W131" s="47"/>
      <c r="X131" s="48"/>
      <c r="Y131" s="47"/>
      <c r="Z131" s="48"/>
      <c r="AA131" s="47">
        <v>22</v>
      </c>
      <c r="AB131" s="48">
        <f>LOOKUP(AA131,Calcul!$L$20:$M$51)</f>
        <v>0</v>
      </c>
      <c r="AC131" s="50">
        <f t="shared" si="19"/>
        <v>4</v>
      </c>
      <c r="AD131" s="45">
        <f t="shared" si="20"/>
        <v>2</v>
      </c>
      <c r="AE131" s="51">
        <f t="shared" si="21"/>
        <v>2</v>
      </c>
      <c r="AF131" s="51">
        <f t="shared" si="29"/>
        <v>0</v>
      </c>
      <c r="AG131" s="52"/>
    </row>
    <row r="132" spans="2:33" s="109" customFormat="1" ht="15" customHeight="1">
      <c r="B132" s="5">
        <v>31</v>
      </c>
      <c r="C132" s="44" t="s">
        <v>203</v>
      </c>
      <c r="D132" s="44"/>
      <c r="E132" s="82">
        <v>6816</v>
      </c>
      <c r="F132" s="57" t="s">
        <v>39</v>
      </c>
      <c r="G132" s="192" t="s">
        <v>160</v>
      </c>
      <c r="H132" s="47" t="s">
        <v>35</v>
      </c>
      <c r="I132" s="47"/>
      <c r="J132" s="48"/>
      <c r="K132" s="47"/>
      <c r="L132" s="48"/>
      <c r="M132" s="47"/>
      <c r="N132" s="48"/>
      <c r="O132" s="47"/>
      <c r="P132" s="48"/>
      <c r="Q132" s="47"/>
      <c r="R132" s="48"/>
      <c r="S132" s="209"/>
      <c r="T132" s="210">
        <f>AVERAGE(V132,AB132,X132)</f>
        <v>2</v>
      </c>
      <c r="U132" s="47"/>
      <c r="V132" s="48"/>
      <c r="W132" s="47">
        <v>14</v>
      </c>
      <c r="X132" s="48">
        <f>LOOKUP(W132,Calcul!$L$20:$M$51)</f>
        <v>2</v>
      </c>
      <c r="Y132" s="47"/>
      <c r="Z132" s="48"/>
      <c r="AA132" s="47"/>
      <c r="AB132" s="48"/>
      <c r="AC132" s="50">
        <f t="shared" si="19"/>
        <v>4</v>
      </c>
      <c r="AD132" s="45">
        <f t="shared" si="20"/>
        <v>1</v>
      </c>
      <c r="AE132" s="51">
        <f t="shared" si="21"/>
        <v>4</v>
      </c>
      <c r="AF132" s="51">
        <f t="shared" si="29"/>
        <v>0</v>
      </c>
      <c r="AG132" s="108"/>
    </row>
    <row r="133" spans="2:34" s="109" customFormat="1" ht="15" customHeight="1">
      <c r="B133" s="5">
        <v>32</v>
      </c>
      <c r="C133" s="44" t="s">
        <v>197</v>
      </c>
      <c r="D133" s="44" t="s">
        <v>50</v>
      </c>
      <c r="E133" s="45">
        <v>243017</v>
      </c>
      <c r="F133" s="57" t="s">
        <v>70</v>
      </c>
      <c r="G133" s="208" t="s">
        <v>160</v>
      </c>
      <c r="H133" s="47" t="s">
        <v>35</v>
      </c>
      <c r="I133" s="47"/>
      <c r="J133" s="48"/>
      <c r="K133" s="47"/>
      <c r="L133" s="48"/>
      <c r="M133" s="47"/>
      <c r="N133" s="48"/>
      <c r="O133" s="47"/>
      <c r="P133" s="48"/>
      <c r="Q133" s="47"/>
      <c r="R133" s="48"/>
      <c r="S133" s="47">
        <v>14</v>
      </c>
      <c r="T133" s="48">
        <f>LOOKUP(S133,Calcul!$L$20:$M$51)</f>
        <v>2</v>
      </c>
      <c r="U133" s="47"/>
      <c r="V133" s="48"/>
      <c r="W133" s="209"/>
      <c r="X133" s="210">
        <f aca="true" t="shared" si="30" ref="X133:X134">AVERAGE(T133,V133,AB133)</f>
        <v>2</v>
      </c>
      <c r="Y133" s="47"/>
      <c r="Z133" s="48"/>
      <c r="AA133" s="47"/>
      <c r="AB133" s="48"/>
      <c r="AC133" s="50">
        <f t="shared" si="19"/>
        <v>4</v>
      </c>
      <c r="AD133" s="45">
        <f t="shared" si="20"/>
        <v>1</v>
      </c>
      <c r="AE133" s="51">
        <f t="shared" si="21"/>
        <v>4</v>
      </c>
      <c r="AF133" s="51">
        <f t="shared" si="29"/>
        <v>0</v>
      </c>
      <c r="AG133" s="108"/>
      <c r="AH133" s="53"/>
    </row>
    <row r="134" spans="2:34" s="109" customFormat="1" ht="15" customHeight="1">
      <c r="B134" s="5">
        <v>33</v>
      </c>
      <c r="C134" s="46" t="s">
        <v>202</v>
      </c>
      <c r="D134" s="46"/>
      <c r="E134" s="47">
        <v>188169</v>
      </c>
      <c r="F134" s="57" t="s">
        <v>70</v>
      </c>
      <c r="G134" s="192" t="s">
        <v>160</v>
      </c>
      <c r="H134" s="47" t="s">
        <v>35</v>
      </c>
      <c r="I134" s="47"/>
      <c r="J134" s="48"/>
      <c r="K134" s="47"/>
      <c r="L134" s="48"/>
      <c r="M134" s="47"/>
      <c r="N134" s="48"/>
      <c r="O134" s="47"/>
      <c r="P134" s="48"/>
      <c r="Q134" s="47"/>
      <c r="R134" s="48"/>
      <c r="S134" s="47">
        <v>20</v>
      </c>
      <c r="T134" s="48">
        <f>LOOKUP(S134,Calcul!$L$20:$M$51)</f>
        <v>0</v>
      </c>
      <c r="U134" s="47"/>
      <c r="V134" s="48"/>
      <c r="W134" s="209"/>
      <c r="X134" s="210">
        <f t="shared" si="30"/>
        <v>1</v>
      </c>
      <c r="Y134" s="47"/>
      <c r="Z134" s="48"/>
      <c r="AA134" s="47">
        <v>14</v>
      </c>
      <c r="AB134" s="48">
        <f>LOOKUP(AA134,Calcul!$L$20:$M$51)</f>
        <v>2</v>
      </c>
      <c r="AC134" s="50">
        <f t="shared" si="19"/>
        <v>3</v>
      </c>
      <c r="AD134" s="45">
        <f t="shared" si="20"/>
        <v>2</v>
      </c>
      <c r="AE134" s="51">
        <f t="shared" si="21"/>
        <v>1.5</v>
      </c>
      <c r="AF134" s="51">
        <f aca="true" t="shared" si="31" ref="AF134:AF135">IF(ISNUMBER(AC133),AC133-AC134)</f>
        <v>1</v>
      </c>
      <c r="AG134" s="108"/>
      <c r="AH134" s="53"/>
    </row>
    <row r="135" spans="2:34" s="109" customFormat="1" ht="15" customHeight="1">
      <c r="B135" s="5">
        <v>34</v>
      </c>
      <c r="C135" s="44" t="s">
        <v>205</v>
      </c>
      <c r="D135" s="44"/>
      <c r="E135" s="82">
        <v>65741</v>
      </c>
      <c r="F135" s="46" t="s">
        <v>206</v>
      </c>
      <c r="G135" s="192" t="s">
        <v>160</v>
      </c>
      <c r="H135" s="47" t="s">
        <v>35</v>
      </c>
      <c r="I135" s="47"/>
      <c r="J135" s="48"/>
      <c r="K135" s="47"/>
      <c r="L135" s="48"/>
      <c r="M135" s="47"/>
      <c r="N135" s="48"/>
      <c r="O135" s="47"/>
      <c r="P135" s="48"/>
      <c r="Q135" s="47"/>
      <c r="R135" s="48"/>
      <c r="S135" s="47"/>
      <c r="T135" s="48"/>
      <c r="U135" s="47"/>
      <c r="V135" s="48"/>
      <c r="W135" s="47">
        <v>13</v>
      </c>
      <c r="X135" s="48">
        <f>LOOKUP(W135,Calcul!$L$20:$M$51)</f>
        <v>3</v>
      </c>
      <c r="Y135" s="47"/>
      <c r="Z135" s="48"/>
      <c r="AA135" s="47"/>
      <c r="AB135" s="48"/>
      <c r="AC135" s="50">
        <f t="shared" si="19"/>
        <v>3</v>
      </c>
      <c r="AD135" s="45">
        <f t="shared" si="20"/>
        <v>1</v>
      </c>
      <c r="AE135" s="51">
        <f t="shared" si="21"/>
        <v>3</v>
      </c>
      <c r="AF135" s="51">
        <f t="shared" si="31"/>
        <v>0</v>
      </c>
      <c r="AG135" s="108"/>
      <c r="AH135" s="53"/>
    </row>
    <row r="136" spans="2:34" s="109" customFormat="1" ht="15" customHeight="1">
      <c r="B136" s="5">
        <v>35</v>
      </c>
      <c r="C136" s="44" t="s">
        <v>191</v>
      </c>
      <c r="D136" s="44"/>
      <c r="E136" s="45">
        <v>312354</v>
      </c>
      <c r="F136" s="57" t="s">
        <v>70</v>
      </c>
      <c r="G136" s="208" t="s">
        <v>160</v>
      </c>
      <c r="H136" s="47" t="s">
        <v>35</v>
      </c>
      <c r="I136" s="47"/>
      <c r="J136" s="48"/>
      <c r="K136" s="47"/>
      <c r="L136" s="48"/>
      <c r="M136" s="47"/>
      <c r="N136" s="48"/>
      <c r="O136" s="47"/>
      <c r="P136" s="48"/>
      <c r="Q136" s="47"/>
      <c r="R136" s="48"/>
      <c r="S136" s="47"/>
      <c r="T136" s="48"/>
      <c r="U136" s="47"/>
      <c r="V136" s="48"/>
      <c r="W136" s="209"/>
      <c r="X136" s="210">
        <f>AVERAGE(T136,V136,AB136)</f>
        <v>1</v>
      </c>
      <c r="Y136" s="47"/>
      <c r="Z136" s="48"/>
      <c r="AA136" s="47">
        <v>15</v>
      </c>
      <c r="AB136" s="48">
        <f>LOOKUP(AA136,Calcul!$L$20:$M$51)</f>
        <v>1</v>
      </c>
      <c r="AC136" s="50">
        <f t="shared" si="19"/>
        <v>2</v>
      </c>
      <c r="AD136" s="45">
        <f t="shared" si="20"/>
        <v>1</v>
      </c>
      <c r="AE136" s="51">
        <f t="shared" si="21"/>
        <v>2</v>
      </c>
      <c r="AF136" s="51">
        <f>IF(ISNUMBER(AC119),AC119-AC136)</f>
        <v>8</v>
      </c>
      <c r="AG136" s="108"/>
      <c r="AH136" s="53"/>
    </row>
    <row r="137" spans="2:34" s="109" customFormat="1" ht="15" customHeight="1">
      <c r="B137" s="5">
        <v>36</v>
      </c>
      <c r="C137" s="165" t="s">
        <v>226</v>
      </c>
      <c r="D137" s="129"/>
      <c r="E137" s="39">
        <v>2956</v>
      </c>
      <c r="F137" s="165" t="s">
        <v>11</v>
      </c>
      <c r="G137" s="191" t="s">
        <v>160</v>
      </c>
      <c r="H137" s="45" t="s">
        <v>35</v>
      </c>
      <c r="I137" s="47"/>
      <c r="J137" s="48"/>
      <c r="K137" s="47"/>
      <c r="L137" s="48"/>
      <c r="M137" s="47"/>
      <c r="N137" s="48"/>
      <c r="O137" s="47"/>
      <c r="P137" s="48"/>
      <c r="Q137" s="47"/>
      <c r="R137" s="48"/>
      <c r="S137" s="47"/>
      <c r="T137" s="48"/>
      <c r="U137" s="47"/>
      <c r="V137" s="48"/>
      <c r="W137" s="47">
        <v>15</v>
      </c>
      <c r="X137" s="48">
        <f>LOOKUP(W137,Calcul!$L$20:$M$51)</f>
        <v>1</v>
      </c>
      <c r="Y137" s="47"/>
      <c r="Z137" s="48"/>
      <c r="AA137" s="47">
        <v>27</v>
      </c>
      <c r="AB137" s="48">
        <f>LOOKUP(AA137,Calcul!$L$20:$M$51)</f>
        <v>0</v>
      </c>
      <c r="AC137" s="50">
        <f t="shared" si="19"/>
        <v>1</v>
      </c>
      <c r="AD137" s="45">
        <f t="shared" si="20"/>
        <v>2</v>
      </c>
      <c r="AE137" s="51">
        <f t="shared" si="21"/>
        <v>0.5</v>
      </c>
      <c r="AF137" s="51">
        <f aca="true" t="shared" si="32" ref="AF137:AF140">IF(ISNUMBER(AC136),AC136-AC137)</f>
        <v>1</v>
      </c>
      <c r="AG137" s="108"/>
      <c r="AH137" s="53"/>
    </row>
    <row r="138" spans="2:34" s="109" customFormat="1" ht="15" customHeight="1">
      <c r="B138" s="5">
        <v>37</v>
      </c>
      <c r="C138" s="46" t="s">
        <v>213</v>
      </c>
      <c r="D138" s="46"/>
      <c r="E138" s="47">
        <v>319297</v>
      </c>
      <c r="F138" s="46" t="s">
        <v>54</v>
      </c>
      <c r="G138" s="192" t="s">
        <v>160</v>
      </c>
      <c r="H138" s="47" t="s">
        <v>35</v>
      </c>
      <c r="I138" s="47"/>
      <c r="J138" s="48"/>
      <c r="K138" s="47"/>
      <c r="L138" s="48"/>
      <c r="M138" s="47"/>
      <c r="N138" s="48"/>
      <c r="O138" s="47"/>
      <c r="P138" s="48"/>
      <c r="Q138" s="47"/>
      <c r="R138" s="48"/>
      <c r="S138" s="47"/>
      <c r="T138" s="48"/>
      <c r="U138" s="47"/>
      <c r="V138" s="48"/>
      <c r="W138" s="47"/>
      <c r="X138" s="48"/>
      <c r="Y138" s="47"/>
      <c r="Z138" s="48"/>
      <c r="AA138" s="47">
        <v>16</v>
      </c>
      <c r="AB138" s="48">
        <f>LOOKUP(AA138,Calcul!$L$20:$M$51)</f>
        <v>0</v>
      </c>
      <c r="AC138" s="50">
        <f t="shared" si="19"/>
        <v>0</v>
      </c>
      <c r="AD138" s="45">
        <f t="shared" si="20"/>
        <v>1</v>
      </c>
      <c r="AE138" s="51">
        <f t="shared" si="21"/>
        <v>0</v>
      </c>
      <c r="AF138" s="51">
        <f t="shared" si="32"/>
        <v>1</v>
      </c>
      <c r="AG138" s="108"/>
      <c r="AH138" s="53"/>
    </row>
    <row r="139" spans="2:34" s="109" customFormat="1" ht="15" customHeight="1">
      <c r="B139" s="5">
        <v>38</v>
      </c>
      <c r="C139" s="44" t="s">
        <v>224</v>
      </c>
      <c r="D139" s="44"/>
      <c r="E139" s="45">
        <v>201827</v>
      </c>
      <c r="F139" s="46" t="s">
        <v>59</v>
      </c>
      <c r="G139" s="192" t="s">
        <v>160</v>
      </c>
      <c r="H139" s="47" t="s">
        <v>35</v>
      </c>
      <c r="I139" s="47"/>
      <c r="J139" s="48"/>
      <c r="K139" s="47"/>
      <c r="L139" s="48"/>
      <c r="M139" s="47"/>
      <c r="N139" s="48"/>
      <c r="O139" s="47"/>
      <c r="P139" s="48"/>
      <c r="Q139" s="47"/>
      <c r="R139" s="48"/>
      <c r="S139" s="47">
        <v>19</v>
      </c>
      <c r="T139" s="48">
        <f>LOOKUP(S139,Calcul!$L$20:$M$51)</f>
        <v>0</v>
      </c>
      <c r="U139" s="47"/>
      <c r="V139" s="48"/>
      <c r="W139" s="47"/>
      <c r="X139" s="48"/>
      <c r="Y139" s="47"/>
      <c r="Z139" s="48"/>
      <c r="AA139" s="47">
        <v>21</v>
      </c>
      <c r="AB139" s="48">
        <f>LOOKUP(AA139,Calcul!$L$20:$M$51)</f>
        <v>0</v>
      </c>
      <c r="AC139" s="50">
        <f t="shared" si="19"/>
        <v>0</v>
      </c>
      <c r="AD139" s="45">
        <f t="shared" si="20"/>
        <v>2</v>
      </c>
      <c r="AE139" s="51">
        <f t="shared" si="21"/>
        <v>0</v>
      </c>
      <c r="AF139" s="51">
        <f t="shared" si="32"/>
        <v>0</v>
      </c>
      <c r="AG139" s="108"/>
      <c r="AH139" s="53"/>
    </row>
    <row r="140" spans="2:34" s="109" customFormat="1" ht="15" customHeight="1">
      <c r="B140" s="5">
        <v>39</v>
      </c>
      <c r="C140" s="44" t="s">
        <v>217</v>
      </c>
      <c r="D140" s="44"/>
      <c r="E140" s="45">
        <v>6010</v>
      </c>
      <c r="F140" s="57" t="s">
        <v>39</v>
      </c>
      <c r="G140" s="208" t="s">
        <v>160</v>
      </c>
      <c r="H140" s="47" t="s">
        <v>35</v>
      </c>
      <c r="I140" s="47"/>
      <c r="J140" s="48"/>
      <c r="K140" s="47"/>
      <c r="L140" s="48"/>
      <c r="M140" s="47"/>
      <c r="N140" s="48"/>
      <c r="O140" s="47"/>
      <c r="P140" s="48"/>
      <c r="Q140" s="47"/>
      <c r="R140" s="48"/>
      <c r="S140" s="209"/>
      <c r="T140" s="210">
        <f>AVERAGE(V140,AB140,X140)</f>
        <v>0</v>
      </c>
      <c r="U140" s="47"/>
      <c r="V140" s="48"/>
      <c r="W140" s="47">
        <v>16</v>
      </c>
      <c r="X140" s="48">
        <f>LOOKUP(W140,Calcul!$L$20:$M$51)</f>
        <v>0</v>
      </c>
      <c r="Y140" s="47"/>
      <c r="Z140" s="48"/>
      <c r="AA140" s="47">
        <v>23</v>
      </c>
      <c r="AB140" s="48">
        <f>LOOKUP(AA140,Calcul!$L$20:$M$51)</f>
        <v>0</v>
      </c>
      <c r="AC140" s="50">
        <f t="shared" si="19"/>
        <v>0</v>
      </c>
      <c r="AD140" s="45">
        <f t="shared" si="20"/>
        <v>2</v>
      </c>
      <c r="AE140" s="51">
        <f t="shared" si="21"/>
        <v>0</v>
      </c>
      <c r="AF140" s="51">
        <f t="shared" si="32"/>
        <v>0</v>
      </c>
      <c r="AG140" s="108"/>
      <c r="AH140" s="53"/>
    </row>
    <row r="141" spans="2:34" s="109" customFormat="1" ht="15" customHeight="1">
      <c r="B141" s="5">
        <v>40</v>
      </c>
      <c r="C141" s="44" t="s">
        <v>200</v>
      </c>
      <c r="D141" s="44"/>
      <c r="E141" s="82">
        <v>308354</v>
      </c>
      <c r="F141" s="165" t="s">
        <v>11</v>
      </c>
      <c r="G141" s="192" t="s">
        <v>160</v>
      </c>
      <c r="H141" s="167" t="s">
        <v>109</v>
      </c>
      <c r="I141" s="38"/>
      <c r="J141" s="34"/>
      <c r="K141" s="38"/>
      <c r="L141" s="34"/>
      <c r="M141" s="38"/>
      <c r="N141" s="34"/>
      <c r="O141" s="39"/>
      <c r="P141" s="34"/>
      <c r="Q141" s="38"/>
      <c r="R141" s="34"/>
      <c r="S141" s="39"/>
      <c r="T141" s="34"/>
      <c r="U141" s="39"/>
      <c r="V141" s="34"/>
      <c r="W141" s="39"/>
      <c r="X141" s="34"/>
      <c r="Y141" s="38"/>
      <c r="Z141" s="34"/>
      <c r="AA141" s="38">
        <v>24</v>
      </c>
      <c r="AB141" s="48">
        <f>LOOKUP(AA141,Calcul!$L$20:$M$51)</f>
        <v>0</v>
      </c>
      <c r="AC141" s="50">
        <f t="shared" si="19"/>
        <v>0</v>
      </c>
      <c r="AD141" s="45">
        <f t="shared" si="20"/>
        <v>1</v>
      </c>
      <c r="AE141" s="51">
        <f t="shared" si="21"/>
        <v>0</v>
      </c>
      <c r="AF141" s="51">
        <f>IF(ISNUMBER(AC139),AC139-AC141)</f>
        <v>0</v>
      </c>
      <c r="AG141" s="108"/>
      <c r="AH141" s="53"/>
    </row>
    <row r="142" spans="2:34" s="109" customFormat="1" ht="15" customHeight="1">
      <c r="B142" s="5">
        <v>41</v>
      </c>
      <c r="C142" s="44" t="s">
        <v>223</v>
      </c>
      <c r="D142" s="44"/>
      <c r="E142" s="45">
        <v>45684</v>
      </c>
      <c r="F142" s="46" t="s">
        <v>33</v>
      </c>
      <c r="G142" s="208" t="s">
        <v>160</v>
      </c>
      <c r="H142" s="47" t="s">
        <v>35</v>
      </c>
      <c r="I142" s="47"/>
      <c r="J142" s="48"/>
      <c r="K142" s="47"/>
      <c r="L142" s="48"/>
      <c r="M142" s="47"/>
      <c r="N142" s="48"/>
      <c r="O142" s="47"/>
      <c r="P142" s="48"/>
      <c r="Q142" s="47"/>
      <c r="R142" s="48"/>
      <c r="S142" s="47">
        <v>27</v>
      </c>
      <c r="T142" s="48">
        <f>LOOKUP(S142,Calcul!$L$20:$M$51)</f>
        <v>0</v>
      </c>
      <c r="U142" s="47"/>
      <c r="V142" s="48"/>
      <c r="W142" s="47"/>
      <c r="X142" s="48"/>
      <c r="Y142" s="47"/>
      <c r="Z142" s="48"/>
      <c r="AA142" s="47">
        <v>25</v>
      </c>
      <c r="AB142" s="48">
        <f>LOOKUP(AA142,Calcul!$L$20:$M$51)</f>
        <v>0</v>
      </c>
      <c r="AC142" s="50">
        <f t="shared" si="19"/>
        <v>0</v>
      </c>
      <c r="AD142" s="45">
        <f t="shared" si="20"/>
        <v>2</v>
      </c>
      <c r="AE142" s="51">
        <f t="shared" si="21"/>
        <v>0</v>
      </c>
      <c r="AF142" s="51">
        <f>IF(ISNUMBER(AC141),AC141-AC142)</f>
        <v>0</v>
      </c>
      <c r="AG142" s="108"/>
      <c r="AH142" s="53"/>
    </row>
    <row r="143" spans="2:34" s="109" customFormat="1" ht="15" customHeight="1">
      <c r="B143" s="5">
        <v>42</v>
      </c>
      <c r="C143" s="44" t="s">
        <v>222</v>
      </c>
      <c r="D143" s="44" t="s">
        <v>167</v>
      </c>
      <c r="E143" s="45">
        <v>56539</v>
      </c>
      <c r="F143" s="46" t="s">
        <v>33</v>
      </c>
      <c r="G143" s="208" t="s">
        <v>160</v>
      </c>
      <c r="H143" s="47" t="s">
        <v>35</v>
      </c>
      <c r="I143" s="47"/>
      <c r="J143" s="48"/>
      <c r="K143" s="47"/>
      <c r="L143" s="48"/>
      <c r="M143" s="47"/>
      <c r="N143" s="48"/>
      <c r="O143" s="47"/>
      <c r="P143" s="48"/>
      <c r="Q143" s="47"/>
      <c r="R143" s="48"/>
      <c r="S143" s="47"/>
      <c r="T143" s="48"/>
      <c r="U143" s="47"/>
      <c r="V143" s="48"/>
      <c r="W143" s="47"/>
      <c r="X143" s="48"/>
      <c r="Y143" s="47"/>
      <c r="Z143" s="48"/>
      <c r="AA143" s="47">
        <v>26</v>
      </c>
      <c r="AB143" s="48">
        <f>LOOKUP(AA143,Calcul!$L$20:$M$51)</f>
        <v>0</v>
      </c>
      <c r="AC143" s="50">
        <f t="shared" si="19"/>
        <v>0</v>
      </c>
      <c r="AD143" s="45">
        <f t="shared" si="20"/>
        <v>1</v>
      </c>
      <c r="AE143" s="51">
        <f t="shared" si="21"/>
        <v>0</v>
      </c>
      <c r="AF143" s="51">
        <f>IF(ISNUMBER(AC141),AC141-AC143)</f>
        <v>0</v>
      </c>
      <c r="AG143" s="108"/>
      <c r="AH143" s="53"/>
    </row>
    <row r="144" spans="2:34" s="109" customFormat="1" ht="15" customHeight="1">
      <c r="B144" s="5">
        <v>43</v>
      </c>
      <c r="C144" s="44" t="s">
        <v>225</v>
      </c>
      <c r="D144" s="44" t="s">
        <v>50</v>
      </c>
      <c r="E144" s="45">
        <v>21847</v>
      </c>
      <c r="F144" s="46" t="s">
        <v>33</v>
      </c>
      <c r="G144" s="192" t="s">
        <v>160</v>
      </c>
      <c r="H144" s="47" t="s">
        <v>35</v>
      </c>
      <c r="I144" s="47"/>
      <c r="J144" s="48"/>
      <c r="K144" s="47"/>
      <c r="L144" s="48"/>
      <c r="M144" s="47"/>
      <c r="N144" s="48"/>
      <c r="O144" s="47"/>
      <c r="P144" s="48"/>
      <c r="Q144" s="47"/>
      <c r="R144" s="48"/>
      <c r="S144" s="47">
        <v>24</v>
      </c>
      <c r="T144" s="48">
        <f>LOOKUP(S144,Calcul!$L$20:$M$51)</f>
        <v>0</v>
      </c>
      <c r="U144" s="47"/>
      <c r="V144" s="48"/>
      <c r="W144" s="47"/>
      <c r="X144" s="48"/>
      <c r="Y144" s="47"/>
      <c r="Z144" s="48"/>
      <c r="AA144" s="47">
        <v>28</v>
      </c>
      <c r="AB144" s="48">
        <f>LOOKUP(AA144,Calcul!$L$20:$M$51)</f>
        <v>0</v>
      </c>
      <c r="AC144" s="50">
        <f t="shared" si="19"/>
        <v>0</v>
      </c>
      <c r="AD144" s="45">
        <f t="shared" si="20"/>
        <v>2</v>
      </c>
      <c r="AE144" s="51">
        <f t="shared" si="21"/>
        <v>0</v>
      </c>
      <c r="AF144" s="51">
        <f>IF(ISNUMBER(AC143),AC143-AC144)</f>
        <v>0</v>
      </c>
      <c r="AG144" s="108"/>
      <c r="AH144" s="53"/>
    </row>
    <row r="145" spans="2:34" s="109" customFormat="1" ht="15" customHeight="1">
      <c r="B145" s="5">
        <v>44</v>
      </c>
      <c r="C145" s="44" t="s">
        <v>229</v>
      </c>
      <c r="D145" s="44" t="s">
        <v>167</v>
      </c>
      <c r="E145" s="45">
        <v>25236</v>
      </c>
      <c r="F145" s="46" t="s">
        <v>33</v>
      </c>
      <c r="G145" s="192" t="s">
        <v>160</v>
      </c>
      <c r="H145" s="47" t="s">
        <v>35</v>
      </c>
      <c r="I145" s="47"/>
      <c r="J145" s="48"/>
      <c r="K145" s="47"/>
      <c r="L145" s="48"/>
      <c r="M145" s="47"/>
      <c r="N145" s="48"/>
      <c r="O145" s="47"/>
      <c r="P145" s="48"/>
      <c r="Q145" s="47"/>
      <c r="R145" s="48"/>
      <c r="S145" s="47">
        <v>26</v>
      </c>
      <c r="T145" s="48">
        <f>LOOKUP(S145,Calcul!$L$20:$M$51)</f>
        <v>0</v>
      </c>
      <c r="U145" s="47"/>
      <c r="V145" s="48"/>
      <c r="W145" s="47"/>
      <c r="X145" s="48"/>
      <c r="Y145" s="47"/>
      <c r="Z145" s="48"/>
      <c r="AA145" s="47">
        <v>29</v>
      </c>
      <c r="AB145" s="48">
        <f>LOOKUP(AA145,Calcul!$L$20:$M$51)</f>
        <v>0</v>
      </c>
      <c r="AC145" s="50">
        <f t="shared" si="19"/>
        <v>0</v>
      </c>
      <c r="AD145" s="45">
        <f t="shared" si="20"/>
        <v>2</v>
      </c>
      <c r="AE145" s="51">
        <f t="shared" si="21"/>
        <v>0</v>
      </c>
      <c r="AF145" s="51">
        <f>IF(ISNUMBER(AC128),AC128-AC145)</f>
        <v>6</v>
      </c>
      <c r="AG145" s="108"/>
      <c r="AH145" s="53"/>
    </row>
    <row r="146" spans="2:34" s="109" customFormat="1" ht="15" customHeight="1">
      <c r="B146" s="5">
        <v>45</v>
      </c>
      <c r="C146" s="44" t="s">
        <v>210</v>
      </c>
      <c r="D146" s="44"/>
      <c r="E146" s="82">
        <v>5470</v>
      </c>
      <c r="F146" s="46" t="s">
        <v>165</v>
      </c>
      <c r="G146" s="192" t="s">
        <v>160</v>
      </c>
      <c r="H146" s="47" t="s">
        <v>35</v>
      </c>
      <c r="I146" s="47"/>
      <c r="J146" s="48"/>
      <c r="K146" s="47"/>
      <c r="L146" s="48"/>
      <c r="M146" s="47"/>
      <c r="N146" s="48"/>
      <c r="O146" s="47"/>
      <c r="P146" s="48"/>
      <c r="Q146" s="47"/>
      <c r="R146" s="48"/>
      <c r="S146" s="47">
        <v>25</v>
      </c>
      <c r="T146" s="48">
        <f>LOOKUP(S146,Calcul!$L$20:$M$51)</f>
        <v>0</v>
      </c>
      <c r="U146" s="47"/>
      <c r="V146" s="48"/>
      <c r="W146" s="47"/>
      <c r="X146" s="48"/>
      <c r="Y146" s="47"/>
      <c r="Z146" s="48"/>
      <c r="AA146" s="47"/>
      <c r="AB146" s="48"/>
      <c r="AC146" s="50">
        <f t="shared" si="19"/>
        <v>0</v>
      </c>
      <c r="AD146" s="45">
        <f t="shared" si="20"/>
        <v>1</v>
      </c>
      <c r="AE146" s="51">
        <f t="shared" si="21"/>
        <v>0</v>
      </c>
      <c r="AF146" s="51">
        <f aca="true" t="shared" si="33" ref="AF146:AF149">IF(ISNUMBER(AC145),AC145-AC146)</f>
        <v>0</v>
      </c>
      <c r="AG146" s="108"/>
      <c r="AH146" s="53"/>
    </row>
    <row r="147" spans="2:34" s="109" customFormat="1" ht="15" customHeight="1">
      <c r="B147" s="5">
        <v>46</v>
      </c>
      <c r="C147" s="46" t="s">
        <v>221</v>
      </c>
      <c r="D147" s="44"/>
      <c r="E147" s="39">
        <v>206628</v>
      </c>
      <c r="F147" s="46" t="s">
        <v>59</v>
      </c>
      <c r="G147" s="208" t="s">
        <v>160</v>
      </c>
      <c r="H147" s="47" t="s">
        <v>35</v>
      </c>
      <c r="I147" s="47"/>
      <c r="J147" s="48"/>
      <c r="K147" s="47"/>
      <c r="L147" s="48"/>
      <c r="M147" s="47"/>
      <c r="N147" s="48"/>
      <c r="O147" s="47"/>
      <c r="P147" s="48"/>
      <c r="Q147" s="47"/>
      <c r="R147" s="48"/>
      <c r="S147" s="47">
        <v>23</v>
      </c>
      <c r="T147" s="48">
        <f>LOOKUP(S147,Calcul!$L$20:$M$51)</f>
        <v>0</v>
      </c>
      <c r="U147" s="47"/>
      <c r="V147" s="48"/>
      <c r="W147" s="47"/>
      <c r="X147" s="48"/>
      <c r="Y147" s="47"/>
      <c r="Z147" s="48"/>
      <c r="AA147" s="47"/>
      <c r="AB147" s="48"/>
      <c r="AC147" s="50">
        <f t="shared" si="19"/>
        <v>0</v>
      </c>
      <c r="AD147" s="45">
        <f t="shared" si="20"/>
        <v>1</v>
      </c>
      <c r="AE147" s="51">
        <f t="shared" si="21"/>
        <v>0</v>
      </c>
      <c r="AF147" s="51">
        <f t="shared" si="33"/>
        <v>0</v>
      </c>
      <c r="AG147" s="108"/>
      <c r="AH147" s="53"/>
    </row>
    <row r="148" spans="2:34" s="109" customFormat="1" ht="15" customHeight="1">
      <c r="B148" s="5">
        <v>47</v>
      </c>
      <c r="C148" s="44" t="s">
        <v>219</v>
      </c>
      <c r="D148" s="44"/>
      <c r="E148" s="45">
        <v>11569</v>
      </c>
      <c r="F148" s="46" t="s">
        <v>33</v>
      </c>
      <c r="G148" s="208" t="s">
        <v>160</v>
      </c>
      <c r="H148" s="47" t="s">
        <v>35</v>
      </c>
      <c r="I148" s="47"/>
      <c r="J148" s="48"/>
      <c r="K148" s="47"/>
      <c r="L148" s="48"/>
      <c r="M148" s="47"/>
      <c r="N148" s="48"/>
      <c r="O148" s="47"/>
      <c r="P148" s="48"/>
      <c r="Q148" s="47"/>
      <c r="R148" s="48"/>
      <c r="S148" s="47">
        <v>21</v>
      </c>
      <c r="T148" s="48">
        <f>LOOKUP(S148,Calcul!$L$20:$M$51)</f>
        <v>0</v>
      </c>
      <c r="U148" s="47"/>
      <c r="V148" s="48"/>
      <c r="W148" s="47"/>
      <c r="X148" s="48"/>
      <c r="Y148" s="47"/>
      <c r="Z148" s="48"/>
      <c r="AA148" s="47"/>
      <c r="AB148" s="48"/>
      <c r="AC148" s="50">
        <f t="shared" si="19"/>
        <v>0</v>
      </c>
      <c r="AD148" s="45">
        <f t="shared" si="20"/>
        <v>1</v>
      </c>
      <c r="AE148" s="51">
        <f t="shared" si="21"/>
        <v>0</v>
      </c>
      <c r="AF148" s="51">
        <f t="shared" si="33"/>
        <v>0</v>
      </c>
      <c r="AG148" s="108"/>
      <c r="AH148" s="53"/>
    </row>
    <row r="149" spans="2:34" s="109" customFormat="1" ht="15" customHeight="1">
      <c r="B149" s="5">
        <v>48</v>
      </c>
      <c r="C149" s="46" t="s">
        <v>185</v>
      </c>
      <c r="D149" s="44" t="s">
        <v>167</v>
      </c>
      <c r="E149" s="45">
        <v>78138</v>
      </c>
      <c r="F149" s="57" t="s">
        <v>70</v>
      </c>
      <c r="G149" s="208" t="s">
        <v>160</v>
      </c>
      <c r="H149" s="47" t="s">
        <v>35</v>
      </c>
      <c r="I149" s="47"/>
      <c r="J149" s="48"/>
      <c r="K149" s="47"/>
      <c r="L149" s="48"/>
      <c r="M149" s="47"/>
      <c r="N149" s="48"/>
      <c r="O149" s="47"/>
      <c r="P149" s="48"/>
      <c r="Q149" s="47"/>
      <c r="R149" s="48"/>
      <c r="S149" s="47">
        <v>16</v>
      </c>
      <c r="T149" s="48">
        <f>LOOKUP(S149,Calcul!$L$20:$M$51)</f>
        <v>0</v>
      </c>
      <c r="U149" s="47"/>
      <c r="V149" s="48"/>
      <c r="W149" s="209"/>
      <c r="X149" s="210">
        <f>AVERAGE(T149,V149,AB149)</f>
        <v>0</v>
      </c>
      <c r="Y149" s="47"/>
      <c r="Z149" s="48"/>
      <c r="AA149" s="47"/>
      <c r="AB149" s="48"/>
      <c r="AC149" s="50">
        <f t="shared" si="19"/>
        <v>0</v>
      </c>
      <c r="AD149" s="45">
        <f t="shared" si="20"/>
        <v>1</v>
      </c>
      <c r="AE149" s="51">
        <f t="shared" si="21"/>
        <v>0</v>
      </c>
      <c r="AF149" s="51">
        <f t="shared" si="33"/>
        <v>0</v>
      </c>
      <c r="AG149" s="108"/>
      <c r="AH149" s="53"/>
    </row>
    <row r="150" spans="2:34" s="109" customFormat="1" ht="15" customHeight="1">
      <c r="B150" s="228"/>
      <c r="C150" s="87" t="s">
        <v>124</v>
      </c>
      <c r="D150" s="87" t="s">
        <v>50</v>
      </c>
      <c r="E150" s="92">
        <v>23858</v>
      </c>
      <c r="F150" s="86" t="s">
        <v>33</v>
      </c>
      <c r="G150" s="195" t="s">
        <v>64</v>
      </c>
      <c r="H150" s="89" t="s">
        <v>35</v>
      </c>
      <c r="I150" s="47"/>
      <c r="J150" s="48"/>
      <c r="K150" s="47"/>
      <c r="L150" s="48"/>
      <c r="M150" s="47"/>
      <c r="N150" s="48"/>
      <c r="O150" s="47"/>
      <c r="P150" s="48"/>
      <c r="Q150" s="47"/>
      <c r="R150" s="48"/>
      <c r="S150" s="47"/>
      <c r="T150" s="48"/>
      <c r="U150" s="47"/>
      <c r="V150" s="48"/>
      <c r="W150" s="47"/>
      <c r="X150" s="48"/>
      <c r="Y150" s="47"/>
      <c r="Z150" s="48"/>
      <c r="AA150" s="221">
        <v>11</v>
      </c>
      <c r="AB150" s="131">
        <f>LOOKUP(AA150,Calcul!$L$20:$M$51)</f>
        <v>5</v>
      </c>
      <c r="AC150" s="224">
        <f t="shared" si="19"/>
        <v>5</v>
      </c>
      <c r="AD150" s="225">
        <f t="shared" si="20"/>
        <v>1</v>
      </c>
      <c r="AE150" s="226">
        <f t="shared" si="21"/>
        <v>5</v>
      </c>
      <c r="AF150" s="51"/>
      <c r="AG150" s="108"/>
      <c r="AH150" s="53"/>
    </row>
    <row r="151" spans="6:27" ht="15.75">
      <c r="F151" s="66" t="s">
        <v>230</v>
      </c>
      <c r="I151" s="68">
        <f>COUNTA(I103:I150)</f>
        <v>0</v>
      </c>
      <c r="K151" s="68">
        <f>COUNTA(K103:K150)</f>
        <v>0</v>
      </c>
      <c r="M151" s="68">
        <f>COUNTA(M103:M150)</f>
        <v>0</v>
      </c>
      <c r="O151" s="68">
        <f>COUNTA(O103:O150)</f>
        <v>0</v>
      </c>
      <c r="Q151" s="68">
        <f>COUNTA(Q103:Q150)</f>
        <v>0</v>
      </c>
      <c r="S151" s="68">
        <f>COUNTA(S102:S150)</f>
        <v>27</v>
      </c>
      <c r="U151" s="68">
        <f>COUNTA(U102:U150)</f>
        <v>10</v>
      </c>
      <c r="W151" s="68">
        <f>COUNTA(W102:W150)</f>
        <v>16</v>
      </c>
      <c r="Y151" s="68">
        <f>COUNTA(Y103:Y150)</f>
        <v>0</v>
      </c>
      <c r="AA151" s="68">
        <f>COUNTA(AA102:AA150)</f>
        <v>29</v>
      </c>
    </row>
    <row r="152" spans="6:27" ht="15.75">
      <c r="F152" s="66"/>
      <c r="I152" s="68"/>
      <c r="K152" s="68"/>
      <c r="M152" s="68"/>
      <c r="O152" s="68"/>
      <c r="Q152" s="68"/>
      <c r="S152" s="68"/>
      <c r="U152" s="68"/>
      <c r="W152" s="68"/>
      <c r="Y152" s="68"/>
      <c r="AA152" s="68"/>
    </row>
    <row r="153" spans="2:33" s="13" customFormat="1" ht="24">
      <c r="B153" s="14"/>
      <c r="C153" s="175" t="s">
        <v>231</v>
      </c>
      <c r="D153" s="176"/>
      <c r="E153" s="177"/>
      <c r="F153" s="176"/>
      <c r="G153" s="176"/>
      <c r="H153" s="178"/>
      <c r="I153" s="179" t="s">
        <v>1</v>
      </c>
      <c r="J153" s="179"/>
      <c r="K153" s="179" t="s">
        <v>2</v>
      </c>
      <c r="L153" s="179"/>
      <c r="M153" s="179" t="s">
        <v>3</v>
      </c>
      <c r="N153" s="179"/>
      <c r="O153" s="179" t="s">
        <v>4</v>
      </c>
      <c r="P153" s="179"/>
      <c r="Q153" s="179" t="s">
        <v>5</v>
      </c>
      <c r="R153" s="179"/>
      <c r="S153" s="179" t="s">
        <v>6</v>
      </c>
      <c r="T153" s="179"/>
      <c r="U153" s="179" t="s">
        <v>265</v>
      </c>
      <c r="V153" s="179"/>
      <c r="W153" s="179" t="s">
        <v>7</v>
      </c>
      <c r="X153" s="179"/>
      <c r="Y153" s="179" t="s">
        <v>8</v>
      </c>
      <c r="Z153" s="179"/>
      <c r="AA153" s="179" t="s">
        <v>9</v>
      </c>
      <c r="AB153" s="179"/>
      <c r="AC153" s="180"/>
      <c r="AD153" s="180"/>
      <c r="AE153" s="181"/>
      <c r="AF153" s="176"/>
      <c r="AG153" s="22"/>
    </row>
    <row r="154" spans="2:33" s="23" customFormat="1" ht="12.75" customHeight="1">
      <c r="B154" s="206"/>
      <c r="C154" s="182"/>
      <c r="D154" s="182"/>
      <c r="E154" s="183"/>
      <c r="F154" s="182"/>
      <c r="G154" s="184"/>
      <c r="H154" s="185"/>
      <c r="I154" s="186" t="s">
        <v>11</v>
      </c>
      <c r="J154" s="186"/>
      <c r="K154" s="186" t="s">
        <v>12</v>
      </c>
      <c r="L154" s="186"/>
      <c r="M154" s="186" t="s">
        <v>13</v>
      </c>
      <c r="N154" s="186"/>
      <c r="O154" s="186" t="s">
        <v>14</v>
      </c>
      <c r="P154" s="186"/>
      <c r="Q154" s="186" t="s">
        <v>15</v>
      </c>
      <c r="R154" s="186"/>
      <c r="S154" s="186" t="s">
        <v>16</v>
      </c>
      <c r="T154" s="186"/>
      <c r="U154" s="186" t="s">
        <v>266</v>
      </c>
      <c r="V154" s="186"/>
      <c r="W154" s="186" t="s">
        <v>17</v>
      </c>
      <c r="X154" s="186"/>
      <c r="Y154" s="186" t="s">
        <v>18</v>
      </c>
      <c r="Z154" s="186"/>
      <c r="AA154" s="186" t="s">
        <v>19</v>
      </c>
      <c r="AB154" s="186"/>
      <c r="AC154" s="187"/>
      <c r="AD154" s="187"/>
      <c r="AE154" s="188"/>
      <c r="AF154" s="187"/>
      <c r="AG154" s="32"/>
    </row>
    <row r="155" spans="3:32" ht="16.5">
      <c r="C155" s="33" t="s">
        <v>20</v>
      </c>
      <c r="D155" s="33" t="s">
        <v>21</v>
      </c>
      <c r="E155" s="34" t="s">
        <v>22</v>
      </c>
      <c r="F155" s="35" t="s">
        <v>23</v>
      </c>
      <c r="G155" s="36" t="s">
        <v>24</v>
      </c>
      <c r="H155" s="37" t="s">
        <v>25</v>
      </c>
      <c r="I155" s="38" t="s">
        <v>26</v>
      </c>
      <c r="J155" s="34" t="s">
        <v>27</v>
      </c>
      <c r="K155" s="38" t="s">
        <v>26</v>
      </c>
      <c r="L155" s="34" t="s">
        <v>27</v>
      </c>
      <c r="M155" s="38" t="s">
        <v>26</v>
      </c>
      <c r="N155" s="34" t="s">
        <v>27</v>
      </c>
      <c r="O155" s="39" t="s">
        <v>26</v>
      </c>
      <c r="P155" s="34" t="s">
        <v>27</v>
      </c>
      <c r="Q155" s="38" t="s">
        <v>26</v>
      </c>
      <c r="R155" s="34" t="s">
        <v>27</v>
      </c>
      <c r="S155" s="39" t="s">
        <v>26</v>
      </c>
      <c r="T155" s="34" t="s">
        <v>27</v>
      </c>
      <c r="U155" s="39" t="s">
        <v>26</v>
      </c>
      <c r="V155" s="34" t="s">
        <v>27</v>
      </c>
      <c r="W155" s="39" t="s">
        <v>26</v>
      </c>
      <c r="X155" s="34" t="s">
        <v>27</v>
      </c>
      <c r="Y155" s="38" t="s">
        <v>26</v>
      </c>
      <c r="Z155" s="34" t="s">
        <v>27</v>
      </c>
      <c r="AA155" s="38" t="s">
        <v>26</v>
      </c>
      <c r="AB155" s="34" t="s">
        <v>27</v>
      </c>
      <c r="AC155" s="40" t="s">
        <v>28</v>
      </c>
      <c r="AD155" s="40" t="s">
        <v>29</v>
      </c>
      <c r="AE155" s="41" t="s">
        <v>30</v>
      </c>
      <c r="AF155" s="41" t="s">
        <v>31</v>
      </c>
    </row>
    <row r="156" spans="2:33" s="53" customFormat="1" ht="15" customHeight="1">
      <c r="B156" s="207">
        <v>1</v>
      </c>
      <c r="C156" s="44" t="s">
        <v>234</v>
      </c>
      <c r="D156" s="44"/>
      <c r="E156" s="45">
        <v>339951</v>
      </c>
      <c r="F156" s="46" t="s">
        <v>33</v>
      </c>
      <c r="G156" s="208" t="s">
        <v>233</v>
      </c>
      <c r="H156" s="99" t="s">
        <v>228</v>
      </c>
      <c r="I156" s="47"/>
      <c r="J156" s="48"/>
      <c r="K156" s="47"/>
      <c r="L156" s="48"/>
      <c r="M156" s="47"/>
      <c r="N156" s="48"/>
      <c r="O156" s="47"/>
      <c r="P156" s="48"/>
      <c r="Q156" s="47"/>
      <c r="R156" s="48"/>
      <c r="S156" s="47">
        <v>1</v>
      </c>
      <c r="T156" s="48">
        <f>LOOKUP(S156,Calcul!$L$20:$M$51)</f>
        <v>20</v>
      </c>
      <c r="U156" s="47"/>
      <c r="V156" s="48"/>
      <c r="W156" s="47">
        <v>2</v>
      </c>
      <c r="X156" s="48">
        <f>LOOKUP(W156,Calcul!$L$20:$M$51)</f>
        <v>17</v>
      </c>
      <c r="Y156" s="47"/>
      <c r="Z156" s="48"/>
      <c r="AA156" s="47">
        <v>1</v>
      </c>
      <c r="AB156" s="48">
        <f>LOOKUP(AA156,Calcul!$L$20:$M$51)</f>
        <v>20</v>
      </c>
      <c r="AC156" s="50">
        <f aca="true" t="shared" si="34" ref="AC156:AC170">SUM(J156,L156,N156,P156,R156,T156,V156,X156,Z156,AB156)</f>
        <v>57</v>
      </c>
      <c r="AD156" s="45">
        <f aca="true" t="shared" si="35" ref="AD156:AD170">COUNTA(I156,K156,M156,S156,O156,Q156,U156,W156,Y156,AA156)</f>
        <v>3</v>
      </c>
      <c r="AE156" s="51">
        <f aca="true" t="shared" si="36" ref="AE156:AE170">AC156/AD156</f>
        <v>19</v>
      </c>
      <c r="AF156" s="51"/>
      <c r="AG156" s="52"/>
    </row>
    <row r="157" spans="2:33" s="53" customFormat="1" ht="15" customHeight="1">
      <c r="B157" s="207">
        <v>2</v>
      </c>
      <c r="C157" s="44" t="s">
        <v>232</v>
      </c>
      <c r="D157" s="44"/>
      <c r="E157" s="39">
        <v>331796</v>
      </c>
      <c r="F157" s="57" t="s">
        <v>177</v>
      </c>
      <c r="G157" s="191" t="s">
        <v>233</v>
      </c>
      <c r="H157" s="167" t="s">
        <v>109</v>
      </c>
      <c r="I157" s="47"/>
      <c r="J157" s="48"/>
      <c r="K157" s="47"/>
      <c r="L157" s="48"/>
      <c r="M157" s="47"/>
      <c r="N157" s="48"/>
      <c r="O157" s="47"/>
      <c r="P157" s="48"/>
      <c r="Q157" s="47"/>
      <c r="R157" s="48"/>
      <c r="S157" s="209"/>
      <c r="T157" s="210">
        <f>AVERAGE(V157,AB157,X157)</f>
        <v>18.5</v>
      </c>
      <c r="U157" s="47"/>
      <c r="V157" s="48"/>
      <c r="W157" s="47">
        <v>1</v>
      </c>
      <c r="X157" s="48">
        <f>LOOKUP(W157,Calcul!$L$20:$M$51)</f>
        <v>20</v>
      </c>
      <c r="Y157" s="47"/>
      <c r="Z157" s="48"/>
      <c r="AA157" s="47">
        <v>2</v>
      </c>
      <c r="AB157" s="48">
        <f>LOOKUP(AA157,Calcul!$L$20:$M$51)</f>
        <v>17</v>
      </c>
      <c r="AC157" s="50">
        <f t="shared" si="34"/>
        <v>55.5</v>
      </c>
      <c r="AD157" s="45">
        <f t="shared" si="35"/>
        <v>2</v>
      </c>
      <c r="AE157" s="51">
        <f t="shared" si="36"/>
        <v>27.75</v>
      </c>
      <c r="AF157" s="51">
        <f aca="true" t="shared" si="37" ref="AF157:AF160">IF(ISNUMBER(AC156),AC156-AC157)</f>
        <v>1.5</v>
      </c>
      <c r="AG157" s="52"/>
    </row>
    <row r="158" spans="1:34" s="53" customFormat="1" ht="15" customHeight="1">
      <c r="A158" s="109"/>
      <c r="B158" s="207">
        <v>3</v>
      </c>
      <c r="C158" s="44" t="s">
        <v>236</v>
      </c>
      <c r="D158" s="44"/>
      <c r="E158" s="45">
        <v>283628</v>
      </c>
      <c r="F158" s="46" t="s">
        <v>11</v>
      </c>
      <c r="G158" s="208" t="s">
        <v>233</v>
      </c>
      <c r="H158" s="47" t="s">
        <v>35</v>
      </c>
      <c r="I158" s="47"/>
      <c r="J158" s="48"/>
      <c r="K158" s="47"/>
      <c r="L158" s="48"/>
      <c r="M158" s="47"/>
      <c r="N158" s="48"/>
      <c r="O158" s="47"/>
      <c r="P158" s="48"/>
      <c r="Q158" s="47"/>
      <c r="R158" s="48"/>
      <c r="S158" s="47">
        <v>6</v>
      </c>
      <c r="T158" s="48">
        <f>LOOKUP(S158,Calcul!$L$20:$M$51)</f>
        <v>10</v>
      </c>
      <c r="U158" s="47">
        <v>5</v>
      </c>
      <c r="V158" s="48">
        <f>LOOKUP(U158,Calcul!$L$20:$M$51)</f>
        <v>11</v>
      </c>
      <c r="W158" s="47">
        <v>3</v>
      </c>
      <c r="X158" s="48">
        <f>LOOKUP(W158,Calcul!$L$20:$M$51)</f>
        <v>15</v>
      </c>
      <c r="Y158" s="47"/>
      <c r="Z158" s="48"/>
      <c r="AA158" s="47">
        <v>8</v>
      </c>
      <c r="AB158" s="48">
        <f>LOOKUP(AA158,Calcul!$L$20:$M$51)</f>
        <v>8</v>
      </c>
      <c r="AC158" s="50">
        <f t="shared" si="34"/>
        <v>44</v>
      </c>
      <c r="AD158" s="45">
        <f t="shared" si="35"/>
        <v>4</v>
      </c>
      <c r="AE158" s="51">
        <f t="shared" si="36"/>
        <v>11</v>
      </c>
      <c r="AF158" s="51">
        <f t="shared" si="37"/>
        <v>11.5</v>
      </c>
      <c r="AG158" s="108"/>
      <c r="AH158" s="109"/>
    </row>
    <row r="159" spans="1:34" s="53" customFormat="1" ht="15" customHeight="1">
      <c r="A159" s="189"/>
      <c r="B159" s="207">
        <v>4</v>
      </c>
      <c r="C159" s="44" t="s">
        <v>239</v>
      </c>
      <c r="D159" s="44"/>
      <c r="E159" s="45">
        <v>337941</v>
      </c>
      <c r="F159" s="46" t="s">
        <v>11</v>
      </c>
      <c r="G159" s="208" t="s">
        <v>233</v>
      </c>
      <c r="H159" s="99" t="s">
        <v>228</v>
      </c>
      <c r="I159" s="47"/>
      <c r="J159" s="48"/>
      <c r="K159" s="47"/>
      <c r="L159" s="48"/>
      <c r="M159" s="47"/>
      <c r="N159" s="48"/>
      <c r="O159" s="47"/>
      <c r="P159" s="48"/>
      <c r="Q159" s="47"/>
      <c r="R159" s="48"/>
      <c r="S159" s="47">
        <v>2</v>
      </c>
      <c r="T159" s="48">
        <f>LOOKUP(S159,Calcul!$L$20:$M$51)</f>
        <v>17</v>
      </c>
      <c r="U159" s="47">
        <v>1</v>
      </c>
      <c r="V159" s="48">
        <f>LOOKUP(U159,Calcul!$L$20:$M$51)</f>
        <v>20</v>
      </c>
      <c r="W159" s="47"/>
      <c r="X159" s="48"/>
      <c r="Y159" s="47"/>
      <c r="Z159" s="48"/>
      <c r="AA159" s="47"/>
      <c r="AB159" s="48"/>
      <c r="AC159" s="50">
        <f t="shared" si="34"/>
        <v>37</v>
      </c>
      <c r="AD159" s="45">
        <f t="shared" si="35"/>
        <v>2</v>
      </c>
      <c r="AE159" s="51">
        <f t="shared" si="36"/>
        <v>18.5</v>
      </c>
      <c r="AF159" s="51">
        <f t="shared" si="37"/>
        <v>7</v>
      </c>
      <c r="AG159" s="108"/>
      <c r="AH159" s="109"/>
    </row>
    <row r="160" spans="2:33" s="53" customFormat="1" ht="15" customHeight="1">
      <c r="B160" s="207">
        <v>5</v>
      </c>
      <c r="C160" s="46" t="s">
        <v>237</v>
      </c>
      <c r="D160" s="44"/>
      <c r="E160" s="39">
        <v>343601</v>
      </c>
      <c r="F160" s="229" t="s">
        <v>165</v>
      </c>
      <c r="G160" s="208" t="s">
        <v>233</v>
      </c>
      <c r="H160" s="6" t="s">
        <v>35</v>
      </c>
      <c r="I160" s="47"/>
      <c r="J160" s="48"/>
      <c r="K160" s="47"/>
      <c r="L160" s="48"/>
      <c r="M160" s="47"/>
      <c r="N160" s="48"/>
      <c r="O160" s="47"/>
      <c r="P160" s="48"/>
      <c r="Q160" s="47"/>
      <c r="R160" s="48"/>
      <c r="S160" s="47">
        <v>7</v>
      </c>
      <c r="T160" s="48">
        <f>LOOKUP(S160,Calcul!$L$20:$M$51)</f>
        <v>9</v>
      </c>
      <c r="U160" s="47"/>
      <c r="V160" s="48"/>
      <c r="W160" s="47">
        <v>4</v>
      </c>
      <c r="X160" s="48">
        <f>LOOKUP(W160,Calcul!$L$20:$M$51)</f>
        <v>13</v>
      </c>
      <c r="Y160" s="47"/>
      <c r="Z160" s="48"/>
      <c r="AA160" s="47">
        <v>4</v>
      </c>
      <c r="AB160" s="48">
        <f>LOOKUP(AA160,Calcul!$L$20:$M$51)</f>
        <v>13</v>
      </c>
      <c r="AC160" s="50">
        <f t="shared" si="34"/>
        <v>35</v>
      </c>
      <c r="AD160" s="45">
        <f t="shared" si="35"/>
        <v>3</v>
      </c>
      <c r="AE160" s="51">
        <f t="shared" si="36"/>
        <v>11.666666666666666</v>
      </c>
      <c r="AF160" s="51">
        <f t="shared" si="37"/>
        <v>2</v>
      </c>
      <c r="AG160" s="52"/>
    </row>
    <row r="161" spans="2:33" s="53" customFormat="1" ht="15" customHeight="1">
      <c r="B161" s="207">
        <v>6</v>
      </c>
      <c r="C161" s="44" t="s">
        <v>253</v>
      </c>
      <c r="D161" s="44" t="s">
        <v>50</v>
      </c>
      <c r="E161" s="45">
        <v>302863</v>
      </c>
      <c r="F161" s="46" t="s">
        <v>165</v>
      </c>
      <c r="G161" s="208" t="s">
        <v>233</v>
      </c>
      <c r="H161" s="47" t="s">
        <v>35</v>
      </c>
      <c r="I161" s="47"/>
      <c r="J161" s="48"/>
      <c r="K161" s="47"/>
      <c r="L161" s="48"/>
      <c r="M161" s="47"/>
      <c r="N161" s="48"/>
      <c r="O161" s="47"/>
      <c r="P161" s="48"/>
      <c r="Q161" s="47"/>
      <c r="R161" s="48"/>
      <c r="S161" s="47">
        <v>3</v>
      </c>
      <c r="T161" s="48">
        <f>LOOKUP(S161,Calcul!$L$20:$M$51)</f>
        <v>15</v>
      </c>
      <c r="U161" s="47"/>
      <c r="V161" s="48"/>
      <c r="W161" s="47">
        <v>5</v>
      </c>
      <c r="X161" s="48">
        <f>LOOKUP(W161,Calcul!$L$20:$M$51)</f>
        <v>11</v>
      </c>
      <c r="Y161" s="47"/>
      <c r="Z161" s="48"/>
      <c r="AA161" s="47">
        <v>7</v>
      </c>
      <c r="AB161" s="48">
        <f>LOOKUP(AA161,Calcul!$L$20:$M$51)</f>
        <v>9</v>
      </c>
      <c r="AC161" s="50">
        <f t="shared" si="34"/>
        <v>35</v>
      </c>
      <c r="AD161" s="45">
        <f t="shared" si="35"/>
        <v>3</v>
      </c>
      <c r="AE161" s="51">
        <f t="shared" si="36"/>
        <v>11.666666666666666</v>
      </c>
      <c r="AF161" s="51">
        <f>IF(ISNUMBER(AC155),AC155-AC161)</f>
        <v>0</v>
      </c>
      <c r="AG161" s="52"/>
    </row>
    <row r="162" spans="2:33" s="53" customFormat="1" ht="15" customHeight="1">
      <c r="B162" s="207">
        <v>7</v>
      </c>
      <c r="C162" s="44" t="s">
        <v>235</v>
      </c>
      <c r="D162" s="44"/>
      <c r="E162" s="45">
        <v>316241</v>
      </c>
      <c r="F162" s="46" t="s">
        <v>59</v>
      </c>
      <c r="G162" s="191" t="s">
        <v>233</v>
      </c>
      <c r="H162" s="45" t="s">
        <v>35</v>
      </c>
      <c r="I162" s="47"/>
      <c r="J162" s="48"/>
      <c r="K162" s="47"/>
      <c r="L162" s="48"/>
      <c r="M162" s="47"/>
      <c r="N162" s="48"/>
      <c r="O162" s="47"/>
      <c r="P162" s="48"/>
      <c r="Q162" s="47"/>
      <c r="R162" s="48"/>
      <c r="S162" s="47">
        <v>9</v>
      </c>
      <c r="T162" s="48">
        <f>LOOKUP(S162,Calcul!$L$20:$M$51)</f>
        <v>7</v>
      </c>
      <c r="U162" s="47"/>
      <c r="V162" s="48"/>
      <c r="W162" s="47">
        <v>6</v>
      </c>
      <c r="X162" s="48">
        <f>LOOKUP(W162,Calcul!$L$20:$M$51)</f>
        <v>10</v>
      </c>
      <c r="Y162" s="47"/>
      <c r="Z162" s="48"/>
      <c r="AA162" s="47">
        <v>3</v>
      </c>
      <c r="AB162" s="48">
        <f>LOOKUP(AA162,Calcul!$L$20:$M$51)</f>
        <v>15</v>
      </c>
      <c r="AC162" s="50">
        <f t="shared" si="34"/>
        <v>32</v>
      </c>
      <c r="AD162" s="45">
        <f t="shared" si="35"/>
        <v>3</v>
      </c>
      <c r="AE162" s="51">
        <f t="shared" si="36"/>
        <v>10.666666666666666</v>
      </c>
      <c r="AF162" s="51">
        <f>IF(ISNUMBER(AC161),AC161-AC162)</f>
        <v>3</v>
      </c>
      <c r="AG162" s="52"/>
    </row>
    <row r="163" spans="2:33" s="53" customFormat="1" ht="15" customHeight="1">
      <c r="B163" s="207">
        <v>8</v>
      </c>
      <c r="C163" s="44" t="s">
        <v>244</v>
      </c>
      <c r="D163" s="44"/>
      <c r="E163" s="45">
        <v>337940</v>
      </c>
      <c r="F163" s="46" t="s">
        <v>11</v>
      </c>
      <c r="G163" s="208" t="s">
        <v>233</v>
      </c>
      <c r="H163" s="47" t="s">
        <v>35</v>
      </c>
      <c r="I163" s="47"/>
      <c r="J163" s="48"/>
      <c r="K163" s="47"/>
      <c r="L163" s="48"/>
      <c r="M163" s="47"/>
      <c r="N163" s="48"/>
      <c r="O163" s="47"/>
      <c r="P163" s="48"/>
      <c r="Q163" s="47"/>
      <c r="R163" s="48"/>
      <c r="S163" s="47">
        <v>5</v>
      </c>
      <c r="T163" s="48">
        <f>LOOKUP(S163,Calcul!$L$20:$M$51)</f>
        <v>11</v>
      </c>
      <c r="U163" s="47">
        <v>2</v>
      </c>
      <c r="V163" s="48">
        <f>LOOKUP(U163,Calcul!$L$20:$M$51)</f>
        <v>17</v>
      </c>
      <c r="W163" s="47"/>
      <c r="X163" s="48"/>
      <c r="Y163" s="47"/>
      <c r="Z163" s="48"/>
      <c r="AA163" s="47"/>
      <c r="AB163" s="48"/>
      <c r="AC163" s="50">
        <f t="shared" si="34"/>
        <v>28</v>
      </c>
      <c r="AD163" s="45">
        <f t="shared" si="35"/>
        <v>2</v>
      </c>
      <c r="AE163" s="51">
        <f t="shared" si="36"/>
        <v>14</v>
      </c>
      <c r="AF163" s="51">
        <f>IF(ISNUMBER(AC161),AC161-AC163)</f>
        <v>7</v>
      </c>
      <c r="AG163" s="52"/>
    </row>
    <row r="164" spans="2:33" s="53" customFormat="1" ht="15" customHeight="1">
      <c r="B164" s="207">
        <v>9</v>
      </c>
      <c r="C164" s="44" t="s">
        <v>227</v>
      </c>
      <c r="D164" s="44"/>
      <c r="E164" s="39">
        <v>338075</v>
      </c>
      <c r="F164" s="46" t="s">
        <v>59</v>
      </c>
      <c r="G164" s="191" t="s">
        <v>233</v>
      </c>
      <c r="H164" s="83" t="s">
        <v>228</v>
      </c>
      <c r="I164" s="47"/>
      <c r="J164" s="48"/>
      <c r="K164" s="47"/>
      <c r="L164" s="48"/>
      <c r="M164" s="47"/>
      <c r="N164" s="48"/>
      <c r="O164" s="47"/>
      <c r="P164" s="48"/>
      <c r="Q164" s="47"/>
      <c r="R164" s="48"/>
      <c r="S164" s="47">
        <v>8</v>
      </c>
      <c r="T164" s="48">
        <f>LOOKUP(S164,Calcul!$L$20:$M$51)</f>
        <v>8</v>
      </c>
      <c r="U164" s="47"/>
      <c r="V164" s="48"/>
      <c r="W164" s="47">
        <v>7</v>
      </c>
      <c r="X164" s="48">
        <f>LOOKUP(W164,Calcul!$L$20:$M$51)</f>
        <v>9</v>
      </c>
      <c r="Y164" s="47"/>
      <c r="Z164" s="48"/>
      <c r="AA164" s="47">
        <v>9</v>
      </c>
      <c r="AB164" s="48">
        <f>LOOKUP(AA164,Calcul!$L$20:$M$51)</f>
        <v>7</v>
      </c>
      <c r="AC164" s="50">
        <f t="shared" si="34"/>
        <v>24</v>
      </c>
      <c r="AD164" s="45">
        <f t="shared" si="35"/>
        <v>3</v>
      </c>
      <c r="AE164" s="51">
        <f t="shared" si="36"/>
        <v>8</v>
      </c>
      <c r="AF164" s="51">
        <f aca="true" t="shared" si="38" ref="AF164:AF165">IF(ISNUMBER(AC163),AC163-AC164)</f>
        <v>4</v>
      </c>
      <c r="AG164" s="52"/>
    </row>
    <row r="165" spans="2:33" s="53" customFormat="1" ht="15" customHeight="1">
      <c r="B165" s="207">
        <v>10</v>
      </c>
      <c r="C165" s="44" t="s">
        <v>290</v>
      </c>
      <c r="D165" s="44"/>
      <c r="E165" s="45">
        <v>12642</v>
      </c>
      <c r="F165" s="46" t="s">
        <v>47</v>
      </c>
      <c r="G165" s="191" t="s">
        <v>233</v>
      </c>
      <c r="H165" s="45" t="s">
        <v>35</v>
      </c>
      <c r="I165" s="47"/>
      <c r="J165" s="48"/>
      <c r="K165" s="47"/>
      <c r="L165" s="48"/>
      <c r="M165" s="47"/>
      <c r="N165" s="48"/>
      <c r="O165" s="47"/>
      <c r="P165" s="48"/>
      <c r="Q165" s="47"/>
      <c r="R165" s="48"/>
      <c r="S165" s="47"/>
      <c r="T165" s="48"/>
      <c r="U165" s="47">
        <v>3</v>
      </c>
      <c r="V165" s="48">
        <f>LOOKUP(U165,Calcul!$L$20:$M$51)</f>
        <v>15</v>
      </c>
      <c r="W165" s="47"/>
      <c r="X165" s="48"/>
      <c r="Y165" s="47"/>
      <c r="Z165" s="48"/>
      <c r="AA165" s="47"/>
      <c r="AB165" s="48"/>
      <c r="AC165" s="50">
        <f t="shared" si="34"/>
        <v>15</v>
      </c>
      <c r="AD165" s="45">
        <f t="shared" si="35"/>
        <v>1</v>
      </c>
      <c r="AE165" s="51">
        <f t="shared" si="36"/>
        <v>15</v>
      </c>
      <c r="AF165" s="51">
        <f t="shared" si="38"/>
        <v>9</v>
      </c>
      <c r="AG165" s="52"/>
    </row>
    <row r="166" spans="2:33" s="53" customFormat="1" ht="15" customHeight="1">
      <c r="B166" s="207">
        <v>11</v>
      </c>
      <c r="C166" s="44" t="s">
        <v>242</v>
      </c>
      <c r="D166" s="44"/>
      <c r="E166" s="45">
        <v>178198</v>
      </c>
      <c r="F166" s="46" t="s">
        <v>243</v>
      </c>
      <c r="G166" s="191" t="s">
        <v>233</v>
      </c>
      <c r="H166" s="45" t="s">
        <v>35</v>
      </c>
      <c r="I166" s="47"/>
      <c r="J166" s="48"/>
      <c r="K166" s="47"/>
      <c r="L166" s="48"/>
      <c r="M166" s="47"/>
      <c r="N166" s="48"/>
      <c r="O166" s="47"/>
      <c r="P166" s="48"/>
      <c r="Q166" s="47"/>
      <c r="R166" s="48"/>
      <c r="S166" s="47"/>
      <c r="T166" s="48"/>
      <c r="U166" s="47">
        <v>4</v>
      </c>
      <c r="V166" s="48">
        <f>LOOKUP(U166,Calcul!$L$20:$M$51)</f>
        <v>13</v>
      </c>
      <c r="W166" s="47"/>
      <c r="X166" s="48"/>
      <c r="Y166" s="47"/>
      <c r="Z166" s="48"/>
      <c r="AA166" s="47"/>
      <c r="AB166" s="48"/>
      <c r="AC166" s="50">
        <f t="shared" si="34"/>
        <v>13</v>
      </c>
      <c r="AD166" s="45">
        <f t="shared" si="35"/>
        <v>1</v>
      </c>
      <c r="AE166" s="51">
        <f t="shared" si="36"/>
        <v>13</v>
      </c>
      <c r="AF166" s="51">
        <f>IF(ISNUMBER(AC164),AC164-AC166)</f>
        <v>11</v>
      </c>
      <c r="AG166" s="52"/>
    </row>
    <row r="167" spans="2:33" s="53" customFormat="1" ht="15" customHeight="1">
      <c r="B167" s="207">
        <v>12</v>
      </c>
      <c r="C167" s="44" t="s">
        <v>241</v>
      </c>
      <c r="D167" s="44"/>
      <c r="E167" s="45">
        <v>345174</v>
      </c>
      <c r="F167" s="46" t="s">
        <v>165</v>
      </c>
      <c r="G167" s="208" t="s">
        <v>233</v>
      </c>
      <c r="H167" s="99" t="s">
        <v>109</v>
      </c>
      <c r="I167" s="47"/>
      <c r="J167" s="48"/>
      <c r="K167" s="47"/>
      <c r="L167" s="48"/>
      <c r="M167" s="47"/>
      <c r="N167" s="48"/>
      <c r="O167" s="47"/>
      <c r="P167" s="48"/>
      <c r="Q167" s="47"/>
      <c r="R167" s="48"/>
      <c r="S167" s="47">
        <v>4</v>
      </c>
      <c r="T167" s="48">
        <f>LOOKUP(S167,Calcul!$L$20:$M$51)</f>
        <v>13</v>
      </c>
      <c r="U167" s="47"/>
      <c r="V167" s="48"/>
      <c r="W167" s="47"/>
      <c r="X167" s="48"/>
      <c r="Y167" s="47"/>
      <c r="Z167" s="48"/>
      <c r="AA167" s="47"/>
      <c r="AB167" s="48"/>
      <c r="AC167" s="50">
        <f t="shared" si="34"/>
        <v>13</v>
      </c>
      <c r="AD167" s="45">
        <f t="shared" si="35"/>
        <v>1</v>
      </c>
      <c r="AE167" s="51">
        <f t="shared" si="36"/>
        <v>13</v>
      </c>
      <c r="AF167" s="51">
        <f>IF(ISNUMBER(AC166),AC166-AC167)</f>
        <v>0</v>
      </c>
      <c r="AG167" s="52"/>
    </row>
    <row r="168" spans="2:33" s="53" customFormat="1" ht="15" customHeight="1">
      <c r="B168" s="207">
        <v>13</v>
      </c>
      <c r="C168" s="44" t="s">
        <v>246</v>
      </c>
      <c r="D168" s="44"/>
      <c r="E168" s="45">
        <v>267677</v>
      </c>
      <c r="F168" s="46" t="s">
        <v>165</v>
      </c>
      <c r="G168" s="208" t="s">
        <v>233</v>
      </c>
      <c r="H168" s="47" t="s">
        <v>35</v>
      </c>
      <c r="I168" s="47"/>
      <c r="J168" s="48"/>
      <c r="K168" s="47"/>
      <c r="L168" s="48"/>
      <c r="M168" s="47"/>
      <c r="N168" s="48"/>
      <c r="O168" s="47"/>
      <c r="P168" s="48"/>
      <c r="Q168" s="47"/>
      <c r="R168" s="48"/>
      <c r="S168" s="47"/>
      <c r="T168" s="48"/>
      <c r="U168" s="47"/>
      <c r="V168" s="48"/>
      <c r="W168" s="47"/>
      <c r="X168" s="48"/>
      <c r="Y168" s="47"/>
      <c r="Z168" s="48"/>
      <c r="AA168" s="47">
        <v>5</v>
      </c>
      <c r="AB168" s="48">
        <f>LOOKUP(AA168,Calcul!$L$20:$M$51)</f>
        <v>11</v>
      </c>
      <c r="AC168" s="50">
        <f t="shared" si="34"/>
        <v>11</v>
      </c>
      <c r="AD168" s="45">
        <f t="shared" si="35"/>
        <v>1</v>
      </c>
      <c r="AE168" s="51">
        <f t="shared" si="36"/>
        <v>11</v>
      </c>
      <c r="AF168" s="51">
        <f>IF(ISNUMBER(AC162),AC162-AC168)</f>
        <v>21</v>
      </c>
      <c r="AG168" s="52"/>
    </row>
    <row r="169" spans="2:33" s="53" customFormat="1" ht="15" customHeight="1">
      <c r="B169" s="207">
        <v>14</v>
      </c>
      <c r="C169" s="44" t="s">
        <v>291</v>
      </c>
      <c r="D169" s="44"/>
      <c r="E169" s="45">
        <v>306670</v>
      </c>
      <c r="F169" s="46" t="s">
        <v>278</v>
      </c>
      <c r="G169" s="191" t="s">
        <v>233</v>
      </c>
      <c r="H169" s="45" t="s">
        <v>35</v>
      </c>
      <c r="I169" s="47"/>
      <c r="J169" s="48"/>
      <c r="K169" s="47"/>
      <c r="L169" s="48"/>
      <c r="M169" s="47"/>
      <c r="N169" s="48"/>
      <c r="O169" s="47"/>
      <c r="P169" s="48"/>
      <c r="Q169" s="47"/>
      <c r="R169" s="48"/>
      <c r="S169" s="47"/>
      <c r="T169" s="48"/>
      <c r="U169" s="47">
        <v>6</v>
      </c>
      <c r="V169" s="48">
        <f>LOOKUP(U169,Calcul!$L$20:$M$51)</f>
        <v>10</v>
      </c>
      <c r="W169" s="47"/>
      <c r="X169" s="48"/>
      <c r="Y169" s="47"/>
      <c r="Z169" s="48"/>
      <c r="AA169" s="47"/>
      <c r="AB169" s="48"/>
      <c r="AC169" s="50">
        <f t="shared" si="34"/>
        <v>10</v>
      </c>
      <c r="AD169" s="45">
        <f t="shared" si="35"/>
        <v>1</v>
      </c>
      <c r="AE169" s="51">
        <f t="shared" si="36"/>
        <v>10</v>
      </c>
      <c r="AF169" s="51">
        <f aca="true" t="shared" si="39" ref="AF169:AF170">IF(ISNUMBER(AC168),AC168-AC169)</f>
        <v>1</v>
      </c>
      <c r="AG169" s="52"/>
    </row>
    <row r="170" spans="2:33" s="53" customFormat="1" ht="15" customHeight="1">
      <c r="B170" s="207">
        <v>15</v>
      </c>
      <c r="C170" s="44" t="s">
        <v>245</v>
      </c>
      <c r="D170" s="44"/>
      <c r="E170" s="45">
        <v>255017</v>
      </c>
      <c r="F170" s="46" t="s">
        <v>12</v>
      </c>
      <c r="G170" s="191" t="s">
        <v>233</v>
      </c>
      <c r="H170" s="194" t="s">
        <v>90</v>
      </c>
      <c r="I170" s="47"/>
      <c r="J170" s="48"/>
      <c r="K170" s="47"/>
      <c r="L170" s="48"/>
      <c r="M170" s="47"/>
      <c r="N170" s="48"/>
      <c r="O170" s="47"/>
      <c r="P170" s="48"/>
      <c r="Q170" s="47"/>
      <c r="R170" s="48"/>
      <c r="S170" s="47">
        <v>11</v>
      </c>
      <c r="T170" s="48">
        <f>LOOKUP(S170,Calcul!$L$20:$M$51)</f>
        <v>5</v>
      </c>
      <c r="U170" s="47"/>
      <c r="V170" s="48"/>
      <c r="W170" s="47"/>
      <c r="X170" s="48"/>
      <c r="Y170" s="47"/>
      <c r="Z170" s="48"/>
      <c r="AA170" s="47"/>
      <c r="AB170" s="48"/>
      <c r="AC170" s="50">
        <f t="shared" si="34"/>
        <v>5</v>
      </c>
      <c r="AD170" s="45">
        <f t="shared" si="35"/>
        <v>1</v>
      </c>
      <c r="AE170" s="51">
        <f t="shared" si="36"/>
        <v>5</v>
      </c>
      <c r="AF170" s="51">
        <f t="shared" si="39"/>
        <v>5</v>
      </c>
      <c r="AG170" s="52"/>
    </row>
    <row r="171" spans="6:31" ht="15.75">
      <c r="F171" s="196" t="s">
        <v>230</v>
      </c>
      <c r="G171" s="197"/>
      <c r="I171" s="68">
        <f>COUNTA(I156:I170)</f>
        <v>0</v>
      </c>
      <c r="K171" s="68">
        <f>COUNTA(K156:K170)</f>
        <v>0</v>
      </c>
      <c r="M171" s="68">
        <f>COUNTA(M156:M170)</f>
        <v>0</v>
      </c>
      <c r="O171" s="68">
        <f>COUNTA(O156:O170)</f>
        <v>0</v>
      </c>
      <c r="Q171" s="68">
        <f>COUNTA(Q156:Q170)</f>
        <v>0</v>
      </c>
      <c r="S171" s="68">
        <f>COUNTA(S156:S170)</f>
        <v>10</v>
      </c>
      <c r="U171" s="68">
        <f>COUNTA(U156:U170)</f>
        <v>6</v>
      </c>
      <c r="W171" s="68">
        <f>COUNTA(W156:W170)</f>
        <v>7</v>
      </c>
      <c r="Y171" s="68">
        <f>COUNTA(Y156:Y170)</f>
        <v>0</v>
      </c>
      <c r="AA171" s="68">
        <f>COUNTA(AA156:AA170)</f>
        <v>8</v>
      </c>
      <c r="AC171" s="198"/>
      <c r="AD171" s="3"/>
      <c r="AE171" s="199"/>
    </row>
    <row r="172" spans="6:31" ht="15.75">
      <c r="F172" s="66"/>
      <c r="G172" s="200"/>
      <c r="I172" s="68"/>
      <c r="K172" s="68"/>
      <c r="M172" s="68"/>
      <c r="O172" s="68"/>
      <c r="Q172" s="68"/>
      <c r="S172" s="68"/>
      <c r="W172" s="68"/>
      <c r="Y172" s="68"/>
      <c r="AA172" s="68"/>
      <c r="AC172" s="198"/>
      <c r="AD172" s="3"/>
      <c r="AE172" s="199"/>
    </row>
    <row r="173" spans="2:33" s="13" customFormat="1" ht="24">
      <c r="B173" s="14"/>
      <c r="C173" s="153" t="s">
        <v>254</v>
      </c>
      <c r="D173" s="124"/>
      <c r="E173" s="201"/>
      <c r="F173" s="124"/>
      <c r="G173" s="124"/>
      <c r="H173" s="202"/>
      <c r="I173" s="121" t="s">
        <v>1</v>
      </c>
      <c r="J173" s="121"/>
      <c r="K173" s="121" t="s">
        <v>2</v>
      </c>
      <c r="L173" s="121"/>
      <c r="M173" s="121" t="s">
        <v>3</v>
      </c>
      <c r="N173" s="121"/>
      <c r="O173" s="121" t="s">
        <v>4</v>
      </c>
      <c r="P173" s="121"/>
      <c r="Q173" s="121" t="s">
        <v>5</v>
      </c>
      <c r="R173" s="121"/>
      <c r="S173" s="121" t="s">
        <v>6</v>
      </c>
      <c r="T173" s="121"/>
      <c r="U173" s="121" t="s">
        <v>265</v>
      </c>
      <c r="V173" s="121"/>
      <c r="W173" s="179" t="s">
        <v>7</v>
      </c>
      <c r="X173" s="179"/>
      <c r="Y173" s="179" t="s">
        <v>8</v>
      </c>
      <c r="Z173" s="179"/>
      <c r="AA173" s="179" t="s">
        <v>9</v>
      </c>
      <c r="AB173" s="179"/>
      <c r="AC173" s="180"/>
      <c r="AD173" s="180"/>
      <c r="AE173" s="181"/>
      <c r="AF173" s="176"/>
      <c r="AG173" s="22"/>
    </row>
    <row r="174" spans="2:33" s="23" customFormat="1" ht="12.75" customHeight="1">
      <c r="B174" s="206"/>
      <c r="C174" s="156"/>
      <c r="D174" s="156"/>
      <c r="E174" s="157"/>
      <c r="F174" s="156"/>
      <c r="G174" s="158"/>
      <c r="H174" s="159"/>
      <c r="I174" s="125" t="s">
        <v>11</v>
      </c>
      <c r="J174" s="125"/>
      <c r="K174" s="125" t="s">
        <v>12</v>
      </c>
      <c r="L174" s="125"/>
      <c r="M174" s="125" t="s">
        <v>13</v>
      </c>
      <c r="N174" s="125"/>
      <c r="O174" s="125" t="s">
        <v>14</v>
      </c>
      <c r="P174" s="125"/>
      <c r="Q174" s="125" t="s">
        <v>15</v>
      </c>
      <c r="R174" s="125"/>
      <c r="S174" s="125" t="s">
        <v>16</v>
      </c>
      <c r="T174" s="125"/>
      <c r="U174" s="125" t="s">
        <v>266</v>
      </c>
      <c r="V174" s="125"/>
      <c r="W174" s="186" t="s">
        <v>17</v>
      </c>
      <c r="X174" s="186"/>
      <c r="Y174" s="186" t="s">
        <v>18</v>
      </c>
      <c r="Z174" s="186"/>
      <c r="AA174" s="186" t="s">
        <v>19</v>
      </c>
      <c r="AB174" s="186"/>
      <c r="AC174" s="187"/>
      <c r="AD174" s="187"/>
      <c r="AE174" s="188"/>
      <c r="AF174" s="187"/>
      <c r="AG174" s="32"/>
    </row>
    <row r="175" spans="3:32" ht="16.5">
      <c r="C175" s="33" t="s">
        <v>20</v>
      </c>
      <c r="D175" s="33" t="s">
        <v>21</v>
      </c>
      <c r="E175" s="34" t="s">
        <v>22</v>
      </c>
      <c r="F175" s="35" t="s">
        <v>23</v>
      </c>
      <c r="G175" s="36" t="s">
        <v>24</v>
      </c>
      <c r="H175" s="37" t="s">
        <v>25</v>
      </c>
      <c r="I175" s="38" t="s">
        <v>26</v>
      </c>
      <c r="J175" s="34" t="s">
        <v>27</v>
      </c>
      <c r="K175" s="38" t="s">
        <v>26</v>
      </c>
      <c r="L175" s="34" t="s">
        <v>27</v>
      </c>
      <c r="M175" s="38" t="s">
        <v>26</v>
      </c>
      <c r="N175" s="34" t="s">
        <v>27</v>
      </c>
      <c r="O175" s="39" t="s">
        <v>26</v>
      </c>
      <c r="P175" s="34" t="s">
        <v>27</v>
      </c>
      <c r="Q175" s="38" t="s">
        <v>26</v>
      </c>
      <c r="R175" s="34" t="s">
        <v>27</v>
      </c>
      <c r="S175" s="38" t="s">
        <v>26</v>
      </c>
      <c r="T175" s="34" t="s">
        <v>27</v>
      </c>
      <c r="U175" s="39" t="s">
        <v>26</v>
      </c>
      <c r="V175" s="34" t="s">
        <v>27</v>
      </c>
      <c r="W175" s="39" t="s">
        <v>26</v>
      </c>
      <c r="X175" s="34" t="s">
        <v>27</v>
      </c>
      <c r="Y175" s="38" t="s">
        <v>26</v>
      </c>
      <c r="Z175" s="34" t="s">
        <v>27</v>
      </c>
      <c r="AA175" s="38" t="s">
        <v>26</v>
      </c>
      <c r="AB175" s="34" t="s">
        <v>27</v>
      </c>
      <c r="AC175" s="40" t="s">
        <v>28</v>
      </c>
      <c r="AD175" s="40" t="s">
        <v>29</v>
      </c>
      <c r="AE175" s="41" t="s">
        <v>30</v>
      </c>
      <c r="AF175" s="41" t="s">
        <v>31</v>
      </c>
    </row>
    <row r="176" spans="1:34" s="53" customFormat="1" ht="15" customHeight="1">
      <c r="A176" s="189"/>
      <c r="B176" s="5">
        <v>1</v>
      </c>
      <c r="C176" s="44" t="s">
        <v>255</v>
      </c>
      <c r="D176" s="44" t="s">
        <v>50</v>
      </c>
      <c r="E176" s="45">
        <v>182327</v>
      </c>
      <c r="F176" s="46" t="s">
        <v>165</v>
      </c>
      <c r="G176" s="208" t="s">
        <v>256</v>
      </c>
      <c r="H176" s="192" t="s">
        <v>35</v>
      </c>
      <c r="I176" s="47"/>
      <c r="J176" s="48"/>
      <c r="K176" s="47"/>
      <c r="L176" s="48"/>
      <c r="M176" s="47"/>
      <c r="N176" s="48"/>
      <c r="O176" s="47"/>
      <c r="P176" s="48"/>
      <c r="Q176" s="47"/>
      <c r="R176" s="48"/>
      <c r="S176" s="47">
        <v>1</v>
      </c>
      <c r="T176" s="48">
        <f>LOOKUP(S176,Calcul!$L$20:$M$51)</f>
        <v>20</v>
      </c>
      <c r="U176" s="47"/>
      <c r="V176" s="48"/>
      <c r="W176" s="47">
        <v>2</v>
      </c>
      <c r="X176" s="48">
        <f>LOOKUP(W176,Calcul!$L$20:$M$51)</f>
        <v>17</v>
      </c>
      <c r="Y176" s="47"/>
      <c r="Z176" s="48"/>
      <c r="AA176" s="47">
        <v>1</v>
      </c>
      <c r="AB176" s="48">
        <f>LOOKUP(AA176,Calcul!$L$20:$M$51)</f>
        <v>20</v>
      </c>
      <c r="AC176" s="50">
        <f aca="true" t="shared" si="40" ref="AC176:AC182">SUM(J176,L176,N176,P176,R176,T176,V176,X176,Z176,AB176)</f>
        <v>57</v>
      </c>
      <c r="AD176" s="45">
        <f aca="true" t="shared" si="41" ref="AD176:AD182">COUNTA(I176,K176,M176,S176,O176,Q176,U176,W176,Y176,AA176)</f>
        <v>3</v>
      </c>
      <c r="AE176" s="51">
        <f aca="true" t="shared" si="42" ref="AE176:AE182">AC176/AD176</f>
        <v>19</v>
      </c>
      <c r="AF176" s="51">
        <f aca="true" t="shared" si="43" ref="AF176:AF180">IF(ISNUMBER(AC175),AC175-AC176)</f>
        <v>0</v>
      </c>
      <c r="AG176" s="108"/>
      <c r="AH176" s="109"/>
    </row>
    <row r="177" spans="1:34" s="53" customFormat="1" ht="15" customHeight="1">
      <c r="A177" s="109"/>
      <c r="B177" s="5">
        <v>2</v>
      </c>
      <c r="C177" s="44" t="s">
        <v>257</v>
      </c>
      <c r="D177" s="44"/>
      <c r="E177" s="39">
        <v>317621</v>
      </c>
      <c r="F177" s="165" t="s">
        <v>54</v>
      </c>
      <c r="G177" s="208" t="s">
        <v>256</v>
      </c>
      <c r="H177" s="47" t="s">
        <v>35</v>
      </c>
      <c r="I177" s="47"/>
      <c r="J177" s="48"/>
      <c r="K177" s="47"/>
      <c r="L177" s="48"/>
      <c r="M177" s="47"/>
      <c r="N177" s="48"/>
      <c r="O177" s="47"/>
      <c r="P177" s="48"/>
      <c r="Q177" s="47"/>
      <c r="R177" s="48"/>
      <c r="S177" s="47">
        <v>2</v>
      </c>
      <c r="T177" s="48">
        <f>LOOKUP(S177,Calcul!$L$20:$M$51)</f>
        <v>17</v>
      </c>
      <c r="U177" s="47"/>
      <c r="V177" s="48"/>
      <c r="W177" s="47">
        <v>1</v>
      </c>
      <c r="X177" s="48">
        <f>LOOKUP(W177,Calcul!$L$20:$M$51)</f>
        <v>20</v>
      </c>
      <c r="Y177" s="47"/>
      <c r="Z177" s="48"/>
      <c r="AA177" s="47">
        <v>2</v>
      </c>
      <c r="AB177" s="48">
        <f>LOOKUP(AA177,Calcul!$L$20:$M$51)</f>
        <v>17</v>
      </c>
      <c r="AC177" s="50">
        <f t="shared" si="40"/>
        <v>54</v>
      </c>
      <c r="AD177" s="45">
        <f t="shared" si="41"/>
        <v>3</v>
      </c>
      <c r="AE177" s="51">
        <f t="shared" si="42"/>
        <v>18</v>
      </c>
      <c r="AF177" s="51">
        <f t="shared" si="43"/>
        <v>3</v>
      </c>
      <c r="AG177" s="108"/>
      <c r="AH177" s="109"/>
    </row>
    <row r="178" spans="1:34" s="53" customFormat="1" ht="15" customHeight="1">
      <c r="A178" s="109"/>
      <c r="B178" s="5">
        <v>3</v>
      </c>
      <c r="C178" s="44" t="s">
        <v>258</v>
      </c>
      <c r="D178" s="44"/>
      <c r="E178" s="39">
        <v>281312</v>
      </c>
      <c r="F178" s="165" t="s">
        <v>54</v>
      </c>
      <c r="G178" s="208" t="s">
        <v>256</v>
      </c>
      <c r="H178" s="47" t="s">
        <v>35</v>
      </c>
      <c r="I178" s="47"/>
      <c r="J178" s="48"/>
      <c r="K178" s="47"/>
      <c r="L178" s="48"/>
      <c r="M178" s="47"/>
      <c r="N178" s="48"/>
      <c r="O178" s="47"/>
      <c r="P178" s="48"/>
      <c r="Q178" s="47"/>
      <c r="R178" s="48"/>
      <c r="S178" s="47">
        <v>3</v>
      </c>
      <c r="T178" s="48">
        <f>LOOKUP(S178,Calcul!$L$20:$M$51)</f>
        <v>15</v>
      </c>
      <c r="U178" s="47"/>
      <c r="V178" s="48"/>
      <c r="W178" s="47"/>
      <c r="X178" s="48"/>
      <c r="Y178" s="47"/>
      <c r="Z178" s="48"/>
      <c r="AA178" s="47">
        <v>5</v>
      </c>
      <c r="AB178" s="48">
        <f>LOOKUP(AA178,Calcul!$L$20:$M$51)</f>
        <v>11</v>
      </c>
      <c r="AC178" s="50">
        <f t="shared" si="40"/>
        <v>26</v>
      </c>
      <c r="AD178" s="45">
        <f t="shared" si="41"/>
        <v>2</v>
      </c>
      <c r="AE178" s="51">
        <f t="shared" si="42"/>
        <v>13</v>
      </c>
      <c r="AF178" s="51">
        <f t="shared" si="43"/>
        <v>28</v>
      </c>
      <c r="AG178" s="108"/>
      <c r="AH178" s="109"/>
    </row>
    <row r="179" spans="1:34" s="53" customFormat="1" ht="15" customHeight="1">
      <c r="A179" s="109"/>
      <c r="B179" s="5">
        <v>4</v>
      </c>
      <c r="C179" s="44" t="s">
        <v>261</v>
      </c>
      <c r="D179" s="33"/>
      <c r="E179" s="39">
        <v>2374</v>
      </c>
      <c r="F179" s="165" t="s">
        <v>189</v>
      </c>
      <c r="G179" s="208" t="s">
        <v>256</v>
      </c>
      <c r="H179" s="192" t="s">
        <v>35</v>
      </c>
      <c r="I179" s="47"/>
      <c r="J179" s="48"/>
      <c r="K179" s="47"/>
      <c r="L179" s="48"/>
      <c r="M179" s="47"/>
      <c r="N179" s="48"/>
      <c r="O179" s="47"/>
      <c r="P179" s="48"/>
      <c r="Q179" s="47"/>
      <c r="R179" s="48"/>
      <c r="S179" s="47"/>
      <c r="T179" s="48"/>
      <c r="U179" s="47"/>
      <c r="V179" s="48"/>
      <c r="W179" s="47"/>
      <c r="X179" s="48"/>
      <c r="Y179" s="47"/>
      <c r="Z179" s="48"/>
      <c r="AA179" s="47">
        <v>3</v>
      </c>
      <c r="AB179" s="48">
        <f>LOOKUP(AA179,Calcul!$L$20:$M$51)</f>
        <v>15</v>
      </c>
      <c r="AC179" s="50">
        <f t="shared" si="40"/>
        <v>15</v>
      </c>
      <c r="AD179" s="45">
        <f t="shared" si="41"/>
        <v>1</v>
      </c>
      <c r="AE179" s="51">
        <f t="shared" si="42"/>
        <v>15</v>
      </c>
      <c r="AF179" s="51">
        <f t="shared" si="43"/>
        <v>11</v>
      </c>
      <c r="AG179" s="108"/>
      <c r="AH179" s="109"/>
    </row>
    <row r="180" spans="1:34" s="53" customFormat="1" ht="15" customHeight="1">
      <c r="A180" s="109"/>
      <c r="B180" s="5">
        <v>5</v>
      </c>
      <c r="C180" s="44" t="s">
        <v>204</v>
      </c>
      <c r="D180" s="44" t="s">
        <v>50</v>
      </c>
      <c r="E180" s="45">
        <v>10286</v>
      </c>
      <c r="F180" s="46" t="s">
        <v>54</v>
      </c>
      <c r="G180" s="208" t="s">
        <v>256</v>
      </c>
      <c r="H180" s="47" t="s">
        <v>35</v>
      </c>
      <c r="I180" s="47"/>
      <c r="J180" s="48"/>
      <c r="K180" s="47"/>
      <c r="L180" s="48"/>
      <c r="M180" s="47"/>
      <c r="N180" s="48"/>
      <c r="O180" s="47"/>
      <c r="P180" s="48"/>
      <c r="Q180" s="47"/>
      <c r="R180" s="48"/>
      <c r="S180" s="47"/>
      <c r="T180" s="48"/>
      <c r="U180" s="47"/>
      <c r="V180" s="48"/>
      <c r="W180" s="47"/>
      <c r="X180" s="48"/>
      <c r="Y180" s="47"/>
      <c r="Z180" s="48"/>
      <c r="AA180" s="47">
        <v>4</v>
      </c>
      <c r="AB180" s="48">
        <f>LOOKUP(AA180,Calcul!$L$20:$M$51)</f>
        <v>13</v>
      </c>
      <c r="AC180" s="50">
        <f t="shared" si="40"/>
        <v>13</v>
      </c>
      <c r="AD180" s="45">
        <f t="shared" si="41"/>
        <v>1</v>
      </c>
      <c r="AE180" s="51">
        <f t="shared" si="42"/>
        <v>13</v>
      </c>
      <c r="AF180" s="51">
        <f t="shared" si="43"/>
        <v>2</v>
      </c>
      <c r="AG180" s="108"/>
      <c r="AH180" s="109"/>
    </row>
    <row r="181" spans="1:34" s="53" customFormat="1" ht="15" customHeight="1">
      <c r="A181" s="109"/>
      <c r="B181" s="5">
        <v>6</v>
      </c>
      <c r="C181" s="44" t="s">
        <v>259</v>
      </c>
      <c r="D181" s="44"/>
      <c r="E181" s="39">
        <v>11852</v>
      </c>
      <c r="F181" s="165" t="s">
        <v>85</v>
      </c>
      <c r="G181" s="208" t="s">
        <v>256</v>
      </c>
      <c r="H181" s="47" t="s">
        <v>35</v>
      </c>
      <c r="I181" s="47"/>
      <c r="J181" s="48"/>
      <c r="K181" s="47"/>
      <c r="L181" s="48"/>
      <c r="M181" s="58"/>
      <c r="N181" s="59"/>
      <c r="O181" s="47"/>
      <c r="P181" s="48"/>
      <c r="Q181" s="47"/>
      <c r="R181" s="48"/>
      <c r="S181" s="47">
        <v>4</v>
      </c>
      <c r="T181" s="48">
        <f>LOOKUP(S181,Calcul!$L$20:$M$51)</f>
        <v>13</v>
      </c>
      <c r="U181" s="47"/>
      <c r="V181" s="48"/>
      <c r="W181" s="47"/>
      <c r="X181" s="48"/>
      <c r="Y181" s="47"/>
      <c r="Z181" s="48"/>
      <c r="AA181" s="47"/>
      <c r="AB181" s="48"/>
      <c r="AC181" s="50">
        <f t="shared" si="40"/>
        <v>13</v>
      </c>
      <c r="AD181" s="45">
        <f t="shared" si="41"/>
        <v>1</v>
      </c>
      <c r="AE181" s="51">
        <f t="shared" si="42"/>
        <v>13</v>
      </c>
      <c r="AF181" s="51">
        <f>IF(ISNUMBER(AC177),AC177-AC181)</f>
        <v>41</v>
      </c>
      <c r="AG181" s="108"/>
      <c r="AH181" s="109"/>
    </row>
    <row r="182" spans="1:34" s="53" customFormat="1" ht="15" customHeight="1">
      <c r="A182" s="109"/>
      <c r="B182" s="5">
        <v>7</v>
      </c>
      <c r="C182" s="44" t="s">
        <v>205</v>
      </c>
      <c r="D182" s="44"/>
      <c r="E182" s="82">
        <v>65741</v>
      </c>
      <c r="F182" s="46" t="s">
        <v>206</v>
      </c>
      <c r="G182" s="208" t="s">
        <v>256</v>
      </c>
      <c r="H182" s="47" t="s">
        <v>35</v>
      </c>
      <c r="I182" s="47"/>
      <c r="J182" s="48"/>
      <c r="K182" s="47"/>
      <c r="L182" s="48"/>
      <c r="M182" s="47"/>
      <c r="N182" s="48"/>
      <c r="O182" s="47"/>
      <c r="P182" s="48"/>
      <c r="Q182" s="47"/>
      <c r="R182" s="48"/>
      <c r="S182" s="47"/>
      <c r="T182" s="48"/>
      <c r="U182" s="47"/>
      <c r="V182" s="48"/>
      <c r="W182" s="47"/>
      <c r="X182" s="48"/>
      <c r="Y182" s="47"/>
      <c r="Z182" s="48"/>
      <c r="AA182" s="47">
        <v>6</v>
      </c>
      <c r="AB182" s="48">
        <f>LOOKUP(AA182,Calcul!$L$20:$M$51)</f>
        <v>10</v>
      </c>
      <c r="AC182" s="50">
        <f t="shared" si="40"/>
        <v>10</v>
      </c>
      <c r="AD182" s="45">
        <f t="shared" si="41"/>
        <v>1</v>
      </c>
      <c r="AE182" s="51">
        <f t="shared" si="42"/>
        <v>10</v>
      </c>
      <c r="AF182" s="51">
        <f>IF(ISNUMBER(AC181),AC181-AC182)</f>
        <v>3</v>
      </c>
      <c r="AG182" s="108"/>
      <c r="AH182" s="109"/>
    </row>
    <row r="183" spans="6:31" ht="15.75">
      <c r="F183" s="196" t="s">
        <v>230</v>
      </c>
      <c r="G183" s="197"/>
      <c r="I183" s="68">
        <f>COUNTA(I176:I182)</f>
        <v>0</v>
      </c>
      <c r="K183" s="68">
        <f>COUNTA(K176:K182)</f>
        <v>0</v>
      </c>
      <c r="M183" s="68">
        <f>COUNTA(M176:M182)</f>
        <v>0</v>
      </c>
      <c r="O183" s="68">
        <f>COUNTA(O176:O182)</f>
        <v>0</v>
      </c>
      <c r="Q183" s="68">
        <f>COUNTA(Q176:Q182)</f>
        <v>0</v>
      </c>
      <c r="S183" s="68">
        <f>COUNTA(S176:S182)</f>
        <v>4</v>
      </c>
      <c r="U183" s="68">
        <f>COUNTA(U176:U182)</f>
        <v>0</v>
      </c>
      <c r="W183" s="68">
        <f>COUNTA(W176:W182)</f>
        <v>2</v>
      </c>
      <c r="Y183" s="68">
        <f>COUNTA(Y176:Y182)</f>
        <v>0</v>
      </c>
      <c r="AA183" s="68">
        <f>COUNTA(AA176:AA182)</f>
        <v>6</v>
      </c>
      <c r="AC183" s="198"/>
      <c r="AD183" s="3"/>
      <c r="AE183" s="199"/>
    </row>
    <row r="184" spans="1:34" s="10" customFormat="1" ht="15.75">
      <c r="A184" s="1"/>
      <c r="B184" s="5"/>
      <c r="I184" s="7"/>
      <c r="J184" s="8"/>
      <c r="K184" s="7"/>
      <c r="L184" s="8"/>
      <c r="M184" s="7"/>
      <c r="N184" s="8"/>
      <c r="R184" s="8"/>
      <c r="T184" s="8"/>
      <c r="Z184" s="8"/>
      <c r="AA184" s="7"/>
      <c r="AB184" s="8"/>
      <c r="AC184" s="9"/>
      <c r="AD184" s="7"/>
      <c r="AE184" s="11"/>
      <c r="AF184"/>
      <c r="AG184" s="12"/>
      <c r="AH184" s="1"/>
    </row>
    <row r="185" spans="6:27" ht="15.75">
      <c r="F185" s="66" t="s">
        <v>264</v>
      </c>
      <c r="I185" s="71">
        <f>I183+I171+I151+I97+I60+I11</f>
        <v>0</v>
      </c>
      <c r="J185" s="72"/>
      <c r="K185" s="71">
        <f>K183+K171+K151+K97+K60+K11</f>
        <v>0</v>
      </c>
      <c r="L185" s="72"/>
      <c r="M185" s="71">
        <f>M183+M171+M151+M97+M60+M11</f>
        <v>0</v>
      </c>
      <c r="N185" s="72"/>
      <c r="O185" s="71">
        <f>O183+O171+O151+O97+O60+O11</f>
        <v>0</v>
      </c>
      <c r="P185" s="71"/>
      <c r="Q185" s="71">
        <f>Q183+Q171+Q151+Q97+Q60+Q11</f>
        <v>0</v>
      </c>
      <c r="R185" s="72"/>
      <c r="S185" s="71">
        <f>S183+S171+S151+S97+S60+S11</f>
        <v>76</v>
      </c>
      <c r="T185" s="72"/>
      <c r="U185" s="71">
        <f>U183+U171+U151+U97+U60+U11</f>
        <v>48</v>
      </c>
      <c r="V185" s="71"/>
      <c r="W185" s="71">
        <f>W183+W171+W151+W97+W60+W11</f>
        <v>45</v>
      </c>
      <c r="X185" s="71"/>
      <c r="Y185" s="71">
        <f>Y183+Y171+Y151+Y97+Y60+Y11</f>
        <v>0</v>
      </c>
      <c r="Z185" s="72"/>
      <c r="AA185" s="71">
        <f>AA183+AA171+AA151+AA97+AA60+AA11</f>
        <v>79</v>
      </c>
    </row>
    <row r="188" spans="9:28" ht="15.75" hidden="1">
      <c r="I188" s="204"/>
      <c r="J188" s="59" t="e">
        <f>AVERAGE(L188,N188,P188,R188,T188,V188,X188,Z188,AB188)</f>
        <v>#VALUE!</v>
      </c>
      <c r="K188" s="204"/>
      <c r="L188" s="205" t="e">
        <f>AVERAGE(Z188,AB188,J188,N188,P188,R188,T188,V188,X188)</f>
        <v>#VALUE!</v>
      </c>
      <c r="M188" s="204"/>
      <c r="N188" s="205" t="e">
        <f>AVERAGE(J188,L188,P188,R188,T188,V188,X188,Z188,AB188)</f>
        <v>#VALUE!</v>
      </c>
      <c r="O188" s="204"/>
      <c r="P188" s="205" t="e">
        <f>AVERAGE(J188,L188,N188,R188,T188,V188,X188,Z188,AB188)</f>
        <v>#VALUE!</v>
      </c>
      <c r="Q188" s="204"/>
      <c r="R188" s="205" t="e">
        <f>AVERAGE(J188,L188,N188,P188,T188,V188,X188,Z188,AB188)</f>
        <v>#VALUE!</v>
      </c>
      <c r="S188" s="204"/>
      <c r="T188" s="205" t="e">
        <f>AVERAGE(J188,L188,N188,P188,R188,V188,X188,Z188,AB188)</f>
        <v>#VALUE!</v>
      </c>
      <c r="U188" s="204"/>
      <c r="V188" s="205" t="e">
        <f>AVERAGE(J188,L188,N188,P188,R188,T188,X188,Z188,AB188)</f>
        <v>#VALUE!</v>
      </c>
      <c r="W188" s="204"/>
      <c r="X188" s="205" t="e">
        <f>AVERAGE(J188,L188,N188,P188,R188,T188,V188,Z188,AB188)</f>
        <v>#VALUE!</v>
      </c>
      <c r="Y188" s="204"/>
      <c r="Z188" s="205" t="e">
        <f>AVERAGE(J188,L188,N188,P188,R188,T188,V188,X188,AB188)</f>
        <v>#VALUE!</v>
      </c>
      <c r="AA188" s="204"/>
      <c r="AB188" s="205" t="e">
        <f>AVERAGE(J188,L188,N188,P188,R188,T188,V188,X188,Z188)</f>
        <v>#VALUE!</v>
      </c>
    </row>
  </sheetData>
  <sheetProtection selectLockedCells="1" selectUnlockedCells="1"/>
  <mergeCells count="140"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A100:AB100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A153:AB153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AA173:AB173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AA174:AB174"/>
  </mergeCells>
  <printOptions/>
  <pageMargins left="0.5118055555555555" right="0.39375" top="0.33055555555555555" bottom="0.5118055555555555" header="0.5118055555555555" footer="0.5118055555555555"/>
  <pageSetup horizontalDpi="300" verticalDpi="300" orientation="landscape" paperSize="9" scale="57"/>
  <headerFooter alignWithMargins="0">
    <oddFooter>&amp;L&amp;F&amp;R&amp;D</oddFooter>
  </headerFooter>
  <rowBreaks count="3" manualBreakCount="3">
    <brk id="61" max="255" man="1"/>
    <brk id="98" max="255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H50"/>
  <sheetViews>
    <sheetView zoomScale="65" zoomScaleNormal="65" workbookViewId="0" topLeftCell="B1">
      <pane xSplit="7" topLeftCell="I1" activePane="topRight" state="frozen"/>
      <selection pane="topLeft" activeCell="B1" sqref="B1"/>
      <selection pane="topRight" activeCell="B1" sqref="B1"/>
    </sheetView>
  </sheetViews>
  <sheetFormatPr defaultColWidth="10.28125" defaultRowHeight="15"/>
  <cols>
    <col min="1" max="1" width="10.7109375" style="1" hidden="1" customWidth="1"/>
    <col min="2" max="2" width="35.140625" style="1" customWidth="1"/>
    <col min="3" max="3" width="25.00390625" style="7" customWidth="1"/>
    <col min="4" max="4" width="10.7109375" style="1" hidden="1" customWidth="1"/>
    <col min="5" max="5" width="20.57421875" style="1" customWidth="1"/>
    <col min="6" max="6" width="5.28125" style="1" customWidth="1"/>
    <col min="7" max="7" width="5.421875" style="1" customWidth="1"/>
    <col min="8" max="8" width="7.57421875" style="1" customWidth="1"/>
    <col min="9" max="9" width="31.28125" style="1" customWidth="1"/>
    <col min="10" max="26" width="7.57421875" style="1" customWidth="1"/>
    <col min="27" max="27" width="8.140625" style="1" customWidth="1"/>
    <col min="28" max="29" width="12.28125" style="1" customWidth="1"/>
    <col min="30" max="30" width="10.7109375" style="0" customWidth="1"/>
    <col min="31" max="31" width="11.28125" style="0" customWidth="1"/>
    <col min="32" max="249" width="11.28125" style="1" customWidth="1"/>
    <col min="250" max="16384" width="11.28125" style="0" customWidth="1"/>
  </cols>
  <sheetData>
    <row r="1" spans="3:8" ht="15">
      <c r="C1" s="7" t="s">
        <v>292</v>
      </c>
      <c r="D1"/>
      <c r="E1"/>
      <c r="F1"/>
      <c r="G1"/>
      <c r="H1"/>
    </row>
    <row r="2" spans="2:8" ht="15">
      <c r="B2" s="1" t="s">
        <v>33</v>
      </c>
      <c r="C2" s="7">
        <v>28</v>
      </c>
      <c r="D2"/>
      <c r="E2"/>
      <c r="F2"/>
      <c r="G2"/>
      <c r="H2"/>
    </row>
    <row r="3" spans="2:8" ht="15">
      <c r="B3" s="1" t="s">
        <v>70</v>
      </c>
      <c r="C3" s="7">
        <v>20</v>
      </c>
      <c r="D3"/>
      <c r="E3"/>
      <c r="F3"/>
      <c r="G3"/>
      <c r="H3"/>
    </row>
    <row r="4" spans="2:8" ht="15">
      <c r="B4" s="1" t="s">
        <v>138</v>
      </c>
      <c r="C4" s="7">
        <v>14</v>
      </c>
      <c r="D4"/>
      <c r="E4"/>
      <c r="F4"/>
      <c r="G4"/>
      <c r="H4"/>
    </row>
    <row r="5" spans="2:8" ht="15">
      <c r="B5" s="1" t="s">
        <v>54</v>
      </c>
      <c r="C5" s="7">
        <v>14</v>
      </c>
      <c r="D5"/>
      <c r="E5"/>
      <c r="F5"/>
      <c r="G5"/>
      <c r="H5"/>
    </row>
    <row r="6" spans="2:8" ht="15">
      <c r="B6" s="1" t="s">
        <v>165</v>
      </c>
      <c r="C6" s="7">
        <v>11</v>
      </c>
      <c r="D6"/>
      <c r="E6"/>
      <c r="F6"/>
      <c r="G6"/>
      <c r="H6"/>
    </row>
    <row r="7" spans="2:8" ht="15">
      <c r="B7" s="1" t="s">
        <v>189</v>
      </c>
      <c r="C7" s="7">
        <v>11</v>
      </c>
      <c r="D7"/>
      <c r="E7"/>
      <c r="F7"/>
      <c r="G7"/>
      <c r="H7"/>
    </row>
    <row r="8" spans="2:8" ht="15">
      <c r="B8" s="1" t="s">
        <v>12</v>
      </c>
      <c r="C8" s="7">
        <v>9</v>
      </c>
      <c r="D8"/>
      <c r="E8"/>
      <c r="F8"/>
      <c r="G8"/>
      <c r="H8"/>
    </row>
    <row r="9" spans="2:8" ht="15">
      <c r="B9" s="1" t="s">
        <v>11</v>
      </c>
      <c r="C9" s="7">
        <v>6</v>
      </c>
      <c r="D9"/>
      <c r="E9"/>
      <c r="F9"/>
      <c r="G9"/>
      <c r="H9"/>
    </row>
    <row r="10" spans="2:8" ht="15">
      <c r="B10" s="1" t="s">
        <v>120</v>
      </c>
      <c r="C10" s="7">
        <v>5</v>
      </c>
      <c r="D10"/>
      <c r="E10"/>
      <c r="F10"/>
      <c r="G10"/>
      <c r="H10"/>
    </row>
    <row r="11" spans="2:8" ht="15">
      <c r="B11" s="1" t="s">
        <v>39</v>
      </c>
      <c r="C11" s="7">
        <v>5</v>
      </c>
      <c r="D11"/>
      <c r="E11"/>
      <c r="F11"/>
      <c r="G11"/>
      <c r="H11"/>
    </row>
    <row r="12" spans="2:8" ht="15">
      <c r="B12" s="1" t="s">
        <v>152</v>
      </c>
      <c r="C12" s="7">
        <v>4</v>
      </c>
      <c r="D12"/>
      <c r="E12"/>
      <c r="F12"/>
      <c r="G12"/>
      <c r="H12"/>
    </row>
    <row r="13" spans="2:8" ht="15">
      <c r="B13" s="1" t="s">
        <v>41</v>
      </c>
      <c r="C13" s="7">
        <v>4</v>
      </c>
      <c r="D13"/>
      <c r="E13"/>
      <c r="F13"/>
      <c r="G13"/>
      <c r="H13"/>
    </row>
    <row r="14" spans="2:8" ht="15">
      <c r="B14" s="1" t="s">
        <v>181</v>
      </c>
      <c r="C14" s="7">
        <v>3</v>
      </c>
      <c r="D14"/>
      <c r="E14"/>
      <c r="F14"/>
      <c r="G14"/>
      <c r="H14"/>
    </row>
    <row r="15" spans="2:8" ht="15">
      <c r="B15" s="1" t="s">
        <v>37</v>
      </c>
      <c r="C15" s="7">
        <v>2</v>
      </c>
      <c r="D15"/>
      <c r="E15"/>
      <c r="F15"/>
      <c r="G15"/>
      <c r="H15"/>
    </row>
    <row r="16" spans="2:8" ht="15">
      <c r="B16" s="1" t="s">
        <v>78</v>
      </c>
      <c r="C16" s="7">
        <v>2</v>
      </c>
      <c r="D16"/>
      <c r="E16"/>
      <c r="F16"/>
      <c r="G16"/>
      <c r="H16"/>
    </row>
    <row r="17" spans="2:8" ht="15">
      <c r="B17" s="1" t="s">
        <v>85</v>
      </c>
      <c r="C17" s="7">
        <v>1</v>
      </c>
      <c r="D17"/>
      <c r="E17"/>
      <c r="F17"/>
      <c r="G17"/>
      <c r="H17"/>
    </row>
    <row r="18" spans="2:8" ht="15">
      <c r="B18" s="1" t="s">
        <v>293</v>
      </c>
      <c r="C18" s="7">
        <v>1</v>
      </c>
      <c r="D18"/>
      <c r="E18"/>
      <c r="F18"/>
      <c r="G18"/>
      <c r="H18"/>
    </row>
    <row r="19" spans="2:8" ht="15">
      <c r="B19" s="1" t="s">
        <v>206</v>
      </c>
      <c r="C19" s="7">
        <v>1</v>
      </c>
      <c r="D19"/>
      <c r="E19"/>
      <c r="F19"/>
      <c r="G19"/>
      <c r="H19"/>
    </row>
    <row r="20" spans="2:8" ht="15">
      <c r="B20" s="1" t="s">
        <v>148</v>
      </c>
      <c r="C20" s="7">
        <v>1</v>
      </c>
      <c r="D20"/>
      <c r="E20"/>
      <c r="F20"/>
      <c r="G20"/>
      <c r="H20"/>
    </row>
    <row r="21" spans="2:8" ht="15">
      <c r="B21" s="1" t="s">
        <v>294</v>
      </c>
      <c r="C21" s="7">
        <v>1</v>
      </c>
      <c r="D21"/>
      <c r="E21"/>
      <c r="F21"/>
      <c r="G21"/>
      <c r="H21"/>
    </row>
    <row r="22" spans="2:8" ht="15">
      <c r="B22" s="1" t="s">
        <v>295</v>
      </c>
      <c r="C22" s="7">
        <v>1</v>
      </c>
      <c r="D22"/>
      <c r="E22"/>
      <c r="F22"/>
      <c r="G22"/>
      <c r="H22"/>
    </row>
    <row r="23" spans="2:8" ht="15">
      <c r="B23" s="1" t="s">
        <v>296</v>
      </c>
      <c r="C23" s="7">
        <v>1</v>
      </c>
      <c r="D23"/>
      <c r="E23"/>
      <c r="F23"/>
      <c r="G23"/>
      <c r="H23"/>
    </row>
    <row r="24" spans="2:8" ht="15">
      <c r="B24" s="1" t="s">
        <v>243</v>
      </c>
      <c r="C24" s="7">
        <v>1</v>
      </c>
      <c r="D24"/>
      <c r="E24"/>
      <c r="F24"/>
      <c r="G24"/>
      <c r="H24"/>
    </row>
    <row r="25" spans="2:8" ht="15">
      <c r="B25"/>
      <c r="C25" s="232"/>
      <c r="D25"/>
      <c r="E25"/>
      <c r="F25"/>
      <c r="G25"/>
      <c r="H25"/>
    </row>
    <row r="26" spans="2:8" ht="15.75">
      <c r="B26"/>
      <c r="C26" s="232" t="s">
        <v>297</v>
      </c>
      <c r="D26"/>
      <c r="E26"/>
      <c r="F26"/>
      <c r="G26"/>
      <c r="H26"/>
    </row>
    <row r="27" spans="2:8" ht="15">
      <c r="B27" s="1" t="s">
        <v>33</v>
      </c>
      <c r="C27" s="233">
        <v>1304.5211760461762</v>
      </c>
      <c r="D27"/>
      <c r="E27"/>
      <c r="F27"/>
      <c r="G27"/>
      <c r="H27"/>
    </row>
    <row r="28" spans="2:8" ht="15">
      <c r="B28" s="1" t="s">
        <v>54</v>
      </c>
      <c r="C28" s="233">
        <v>1108.0642135642136</v>
      </c>
      <c r="D28"/>
      <c r="E28"/>
      <c r="F28"/>
      <c r="G28"/>
      <c r="H28"/>
    </row>
    <row r="29" spans="2:8" ht="15">
      <c r="B29" s="1" t="s">
        <v>70</v>
      </c>
      <c r="C29" s="233">
        <v>1107.4145021645024</v>
      </c>
      <c r="D29"/>
      <c r="E29"/>
      <c r="F29"/>
      <c r="G29"/>
      <c r="H29"/>
    </row>
    <row r="30" spans="2:8" ht="15">
      <c r="B30" s="1" t="s">
        <v>59</v>
      </c>
      <c r="C30" s="233">
        <v>1083.3333333333333</v>
      </c>
      <c r="D30"/>
      <c r="E30"/>
      <c r="F30"/>
      <c r="G30"/>
      <c r="H30"/>
    </row>
    <row r="31" spans="2:8" ht="15">
      <c r="B31" s="1" t="s">
        <v>11</v>
      </c>
      <c r="C31" s="233">
        <v>497.41818181818184</v>
      </c>
      <c r="D31"/>
      <c r="E31"/>
      <c r="F31"/>
      <c r="G31"/>
      <c r="H31"/>
    </row>
    <row r="32" spans="2:8" ht="15">
      <c r="B32" s="1" t="s">
        <v>189</v>
      </c>
      <c r="C32" s="233">
        <v>492</v>
      </c>
      <c r="D32"/>
      <c r="E32"/>
      <c r="F32"/>
      <c r="G32"/>
      <c r="H32"/>
    </row>
    <row r="33" spans="2:8" ht="15">
      <c r="B33" s="1" t="s">
        <v>12</v>
      </c>
      <c r="C33" s="233">
        <v>394.8333333333333</v>
      </c>
      <c r="D33"/>
      <c r="E33"/>
      <c r="F33"/>
      <c r="G33"/>
      <c r="H33"/>
    </row>
    <row r="34" spans="2:8" ht="15">
      <c r="B34" s="1" t="s">
        <v>165</v>
      </c>
      <c r="C34" s="233">
        <v>320</v>
      </c>
      <c r="D34"/>
      <c r="E34"/>
      <c r="F34"/>
      <c r="G34"/>
      <c r="H34"/>
    </row>
    <row r="35" spans="2:8" ht="15">
      <c r="B35" s="1" t="s">
        <v>177</v>
      </c>
      <c r="C35" s="233">
        <v>221.77777777777777</v>
      </c>
      <c r="D35"/>
      <c r="E35"/>
      <c r="F35"/>
      <c r="G35"/>
      <c r="H35"/>
    </row>
    <row r="36" spans="2:8" ht="15">
      <c r="B36" s="1" t="s">
        <v>181</v>
      </c>
      <c r="C36" s="233">
        <v>146.25</v>
      </c>
      <c r="D36"/>
      <c r="E36"/>
      <c r="F36"/>
      <c r="G36"/>
      <c r="H36"/>
    </row>
    <row r="37" spans="2:8" ht="15">
      <c r="B37" s="1" t="s">
        <v>78</v>
      </c>
      <c r="C37" s="233">
        <v>134</v>
      </c>
      <c r="D37"/>
      <c r="E37"/>
      <c r="F37"/>
      <c r="G37"/>
      <c r="H37"/>
    </row>
    <row r="38" spans="2:8" ht="15">
      <c r="B38" s="1" t="s">
        <v>120</v>
      </c>
      <c r="C38" s="233">
        <v>133.91666666666666</v>
      </c>
      <c r="D38"/>
      <c r="E38"/>
      <c r="F38"/>
      <c r="G38"/>
      <c r="H38"/>
    </row>
    <row r="39" spans="2:8" ht="15">
      <c r="B39" s="1" t="s">
        <v>37</v>
      </c>
      <c r="C39" s="233">
        <v>103.33333333333333</v>
      </c>
      <c r="D39"/>
      <c r="E39"/>
      <c r="F39"/>
      <c r="G39"/>
      <c r="H39"/>
    </row>
    <row r="40" spans="2:8" ht="15">
      <c r="B40" s="1" t="s">
        <v>85</v>
      </c>
      <c r="C40" s="233">
        <v>100.1</v>
      </c>
      <c r="D40"/>
      <c r="E40"/>
      <c r="F40"/>
      <c r="G40"/>
      <c r="H40"/>
    </row>
    <row r="41" spans="2:8" ht="15">
      <c r="B41" s="1" t="s">
        <v>243</v>
      </c>
      <c r="C41" s="233">
        <v>84</v>
      </c>
      <c r="D41"/>
      <c r="E41"/>
      <c r="F41"/>
      <c r="G41"/>
      <c r="H41"/>
    </row>
    <row r="42" spans="2:8" ht="15">
      <c r="B42" s="1" t="s">
        <v>41</v>
      </c>
      <c r="C42" s="233">
        <v>69</v>
      </c>
      <c r="D42"/>
      <c r="E42"/>
      <c r="F42"/>
      <c r="G42"/>
      <c r="H42"/>
    </row>
    <row r="43" spans="2:8" ht="15">
      <c r="B43" s="1" t="s">
        <v>298</v>
      </c>
      <c r="C43" s="233">
        <v>64</v>
      </c>
      <c r="D43"/>
      <c r="E43"/>
      <c r="F43"/>
      <c r="G43"/>
      <c r="H43"/>
    </row>
    <row r="44" spans="2:8" ht="15">
      <c r="B44" s="1" t="s">
        <v>206</v>
      </c>
      <c r="C44" s="233">
        <v>53</v>
      </c>
      <c r="D44"/>
      <c r="E44"/>
      <c r="F44"/>
      <c r="G44"/>
      <c r="H44"/>
    </row>
    <row r="45" spans="2:8" ht="15">
      <c r="B45" s="1" t="s">
        <v>117</v>
      </c>
      <c r="C45" s="233">
        <v>47</v>
      </c>
      <c r="D45"/>
      <c r="E45"/>
      <c r="F45"/>
      <c r="G45"/>
      <c r="H45"/>
    </row>
    <row r="46" spans="2:8" ht="15">
      <c r="B46" s="1" t="s">
        <v>294</v>
      </c>
      <c r="C46" s="233">
        <v>10</v>
      </c>
      <c r="D46"/>
      <c r="E46"/>
      <c r="F46"/>
      <c r="G46"/>
      <c r="H46"/>
    </row>
    <row r="47" spans="2:8" ht="15">
      <c r="B47" s="1" t="s">
        <v>295</v>
      </c>
      <c r="C47" s="233">
        <v>9</v>
      </c>
      <c r="D47"/>
      <c r="E47"/>
      <c r="F47"/>
      <c r="G47"/>
      <c r="H47"/>
    </row>
    <row r="48" spans="2:8" ht="15">
      <c r="B48" s="1" t="s">
        <v>293</v>
      </c>
      <c r="C48" s="233">
        <v>7</v>
      </c>
      <c r="D48"/>
      <c r="E48"/>
      <c r="F48"/>
      <c r="G48"/>
      <c r="H48"/>
    </row>
    <row r="49" spans="2:8" ht="15">
      <c r="B49" s="1" t="s">
        <v>296</v>
      </c>
      <c r="C49" s="233">
        <v>3</v>
      </c>
      <c r="D49"/>
      <c r="E49"/>
      <c r="F49"/>
      <c r="G49"/>
      <c r="H49"/>
    </row>
    <row r="50" spans="2:8" ht="15">
      <c r="B50" s="1" t="s">
        <v>148</v>
      </c>
      <c r="C50" s="233">
        <v>0</v>
      </c>
      <c r="D50"/>
      <c r="E50"/>
      <c r="F50"/>
      <c r="G50"/>
      <c r="H50"/>
    </row>
  </sheetData>
  <sheetProtection selectLockedCells="1" selectUnlockedCells="1"/>
  <printOptions/>
  <pageMargins left="0.5118055555555555" right="0.39375" top="0.4722222222222222" bottom="0.5118055555555555" header="0.5118055555555555" footer="0.5118055555555555"/>
  <pageSetup horizontalDpi="300" verticalDpi="300" orientation="landscape" paperSize="9" scale="52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F160"/>
  <sheetViews>
    <sheetView showGridLines="0" zoomScale="65" zoomScaleNormal="65" workbookViewId="0" topLeftCell="B1">
      <pane xSplit="5" topLeftCell="G1" activePane="topRight" state="frozen"/>
      <selection pane="topLeft" activeCell="B1" sqref="B1"/>
      <selection pane="topRight" activeCell="G4" sqref="G4"/>
    </sheetView>
  </sheetViews>
  <sheetFormatPr defaultColWidth="10.28125" defaultRowHeight="15"/>
  <cols>
    <col min="1" max="1" width="10.7109375" style="1" hidden="1" customWidth="1"/>
    <col min="2" max="2" width="4.57421875" style="5" customWidth="1"/>
    <col min="3" max="3" width="23.57421875" style="1" customWidth="1"/>
    <col min="4" max="4" width="22.140625" style="4" customWidth="1"/>
    <col min="5" max="5" width="5.28125" style="5" customWidth="1"/>
    <col min="6" max="6" width="5.421875" style="6" customWidth="1"/>
    <col min="7" max="7" width="7.57421875" style="7" customWidth="1"/>
    <col min="8" max="8" width="7.57421875" style="8" customWidth="1"/>
    <col min="9" max="9" width="7.57421875" style="7" customWidth="1"/>
    <col min="10" max="10" width="7.57421875" style="8" customWidth="1"/>
    <col min="11" max="11" width="7.57421875" style="7" customWidth="1"/>
    <col min="12" max="12" width="7.57421875" style="8" customWidth="1"/>
    <col min="13" max="13" width="7.57421875" style="9" customWidth="1"/>
    <col min="14" max="14" width="7.57421875" style="10" customWidth="1"/>
    <col min="15" max="15" width="7.57421875" style="7" customWidth="1"/>
    <col min="16" max="18" width="7.57421875" style="8" customWidth="1"/>
    <col min="19" max="20" width="7.57421875" style="10" customWidth="1"/>
    <col min="21" max="21" width="7.57421875" style="7" customWidth="1"/>
    <col min="22" max="22" width="7.57421875" style="8" customWidth="1"/>
    <col min="23" max="23" width="7.57421875" style="7" customWidth="1"/>
    <col min="24" max="24" width="7.57421875" style="8" customWidth="1"/>
    <col min="25" max="25" width="7.57421875" style="9" customWidth="1"/>
    <col min="26" max="27" width="8.00390625" style="7" customWidth="1"/>
    <col min="28" max="28" width="9.140625" style="11" customWidth="1"/>
    <col min="29" max="29" width="7.7109375" style="234" customWidth="1"/>
    <col min="30" max="30" width="10.7109375" style="0" customWidth="1"/>
    <col min="31" max="31" width="11.28125" style="12" customWidth="1"/>
    <col min="32" max="16384" width="11.28125" style="1" customWidth="1"/>
  </cols>
  <sheetData>
    <row r="1" spans="2:31" s="13" customFormat="1" ht="15.75">
      <c r="B1" s="14"/>
      <c r="D1" s="235"/>
      <c r="E1" s="236"/>
      <c r="G1" s="237" t="s">
        <v>1</v>
      </c>
      <c r="H1" s="237"/>
      <c r="I1" s="237" t="s">
        <v>2</v>
      </c>
      <c r="J1" s="237"/>
      <c r="K1" s="237" t="s">
        <v>3</v>
      </c>
      <c r="L1" s="237"/>
      <c r="M1" s="237" t="s">
        <v>4</v>
      </c>
      <c r="N1" s="237"/>
      <c r="O1" s="237" t="s">
        <v>299</v>
      </c>
      <c r="P1" s="237"/>
      <c r="Q1" s="237" t="s">
        <v>5</v>
      </c>
      <c r="R1" s="237"/>
      <c r="S1" s="237" t="s">
        <v>300</v>
      </c>
      <c r="T1" s="237"/>
      <c r="U1" s="237" t="s">
        <v>9</v>
      </c>
      <c r="V1" s="237"/>
      <c r="W1" s="237" t="s">
        <v>10</v>
      </c>
      <c r="X1" s="237"/>
      <c r="Y1" s="238"/>
      <c r="Z1" s="239"/>
      <c r="AA1" s="239"/>
      <c r="AB1" s="240"/>
      <c r="AC1" s="241"/>
      <c r="AE1" s="22"/>
    </row>
    <row r="2" spans="2:31" s="23" customFormat="1" ht="12.75" customHeight="1">
      <c r="B2" s="206"/>
      <c r="C2" s="242"/>
      <c r="D2" s="243"/>
      <c r="E2" s="244"/>
      <c r="F2" s="245"/>
      <c r="G2" s="246" t="s">
        <v>11</v>
      </c>
      <c r="H2" s="246"/>
      <c r="I2" s="246" t="s">
        <v>12</v>
      </c>
      <c r="J2" s="246"/>
      <c r="K2" s="246" t="s">
        <v>13</v>
      </c>
      <c r="L2" s="246"/>
      <c r="M2" s="246" t="s">
        <v>14</v>
      </c>
      <c r="N2" s="246"/>
      <c r="O2" s="246" t="s">
        <v>120</v>
      </c>
      <c r="P2" s="246"/>
      <c r="Q2" s="246" t="s">
        <v>301</v>
      </c>
      <c r="R2" s="246"/>
      <c r="S2" s="246" t="s">
        <v>33</v>
      </c>
      <c r="T2" s="246"/>
      <c r="U2" s="246" t="s">
        <v>19</v>
      </c>
      <c r="V2" s="246"/>
      <c r="W2" s="246" t="s">
        <v>12</v>
      </c>
      <c r="X2" s="246"/>
      <c r="Y2" s="247"/>
      <c r="Z2" s="248" t="s">
        <v>302</v>
      </c>
      <c r="AA2" s="249" t="s">
        <v>303</v>
      </c>
      <c r="AB2" s="250" t="s">
        <v>304</v>
      </c>
      <c r="AC2" s="251"/>
      <c r="AE2" s="32"/>
    </row>
    <row r="3" spans="3:29" ht="15.75">
      <c r="C3" s="33" t="s">
        <v>20</v>
      </c>
      <c r="D3" s="35" t="s">
        <v>23</v>
      </c>
      <c r="E3" s="36" t="s">
        <v>24</v>
      </c>
      <c r="F3" s="37" t="s">
        <v>25</v>
      </c>
      <c r="G3" s="38" t="s">
        <v>26</v>
      </c>
      <c r="H3" s="34" t="s">
        <v>27</v>
      </c>
      <c r="I3" s="38" t="s">
        <v>26</v>
      </c>
      <c r="J3" s="34" t="s">
        <v>27</v>
      </c>
      <c r="K3" s="38" t="s">
        <v>26</v>
      </c>
      <c r="L3" s="34" t="s">
        <v>27</v>
      </c>
      <c r="M3" s="39" t="s">
        <v>26</v>
      </c>
      <c r="N3" s="34" t="s">
        <v>27</v>
      </c>
      <c r="O3" s="38" t="s">
        <v>26</v>
      </c>
      <c r="P3" s="34" t="s">
        <v>27</v>
      </c>
      <c r="Q3" s="39" t="s">
        <v>26</v>
      </c>
      <c r="R3" s="34" t="s">
        <v>27</v>
      </c>
      <c r="S3" s="39" t="s">
        <v>26</v>
      </c>
      <c r="T3" s="34" t="s">
        <v>27</v>
      </c>
      <c r="U3" s="38" t="s">
        <v>26</v>
      </c>
      <c r="V3" s="34" t="s">
        <v>27</v>
      </c>
      <c r="W3" s="38" t="s">
        <v>26</v>
      </c>
      <c r="X3" s="34" t="s">
        <v>27</v>
      </c>
      <c r="Y3" s="252" t="s">
        <v>28</v>
      </c>
      <c r="Z3" s="248"/>
      <c r="AA3" s="249"/>
      <c r="AB3" s="250"/>
      <c r="AC3" s="41" t="s">
        <v>305</v>
      </c>
    </row>
    <row r="4" spans="1:32" s="53" customFormat="1" ht="15" customHeight="1">
      <c r="A4" s="42"/>
      <c r="B4" s="253">
        <v>1</v>
      </c>
      <c r="C4" s="254" t="s">
        <v>42</v>
      </c>
      <c r="D4" s="255" t="s">
        <v>12</v>
      </c>
      <c r="E4" s="256" t="s">
        <v>34</v>
      </c>
      <c r="F4" s="253" t="s">
        <v>35</v>
      </c>
      <c r="G4" s="47">
        <v>1</v>
      </c>
      <c r="H4" s="48">
        <f>LOOKUP(G4,Calcul!$L$20:$M$51)</f>
        <v>20</v>
      </c>
      <c r="I4" s="45"/>
      <c r="J4" s="257"/>
      <c r="K4" s="45">
        <v>2</v>
      </c>
      <c r="L4" s="48">
        <f>LOOKUP(K4,Calcul!$L$20:$M$51)</f>
        <v>17</v>
      </c>
      <c r="M4" s="47"/>
      <c r="N4" s="48"/>
      <c r="O4" s="45"/>
      <c r="P4" s="48"/>
      <c r="Q4" s="45">
        <v>1</v>
      </c>
      <c r="R4" s="48">
        <f>LOOKUP(Q4,Calcul!$L$20:$M$51)</f>
        <v>20</v>
      </c>
      <c r="S4" s="45">
        <v>1</v>
      </c>
      <c r="T4" s="48">
        <f>LOOKUP(S4,Calcul!$L$20:$M$51)</f>
        <v>20</v>
      </c>
      <c r="U4" s="45"/>
      <c r="V4" s="48"/>
      <c r="W4" s="45"/>
      <c r="X4" s="257"/>
      <c r="Y4" s="47">
        <f aca="true" t="shared" si="0" ref="Y4:Y12">SUM(H4,L4,J4,P4,R4,N4,T4,V4,X4)</f>
        <v>77</v>
      </c>
      <c r="Z4" s="45">
        <f aca="true" t="shared" si="1" ref="Z4:Z12">COUNTA(G4,K4,I4,O4,Q4,M4,S4,U4,W4)</f>
        <v>4</v>
      </c>
      <c r="AA4" s="128"/>
      <c r="AB4" s="51">
        <f aca="true" t="shared" si="2" ref="AB4:AB6">Y4/Z4</f>
        <v>19.25</v>
      </c>
      <c r="AC4" s="258">
        <f aca="true" t="shared" si="3" ref="AC4:AC12">Y4+AA4+AB4</f>
        <v>96.25</v>
      </c>
      <c r="AD4" s="259"/>
      <c r="AE4" s="52"/>
      <c r="AF4" s="42"/>
    </row>
    <row r="5" spans="1:31" s="53" customFormat="1" ht="15" customHeight="1">
      <c r="A5" s="42"/>
      <c r="B5" s="253">
        <v>2</v>
      </c>
      <c r="C5" s="254" t="s">
        <v>306</v>
      </c>
      <c r="D5" s="255" t="s">
        <v>33</v>
      </c>
      <c r="E5" s="260" t="s">
        <v>34</v>
      </c>
      <c r="F5" s="261" t="s">
        <v>76</v>
      </c>
      <c r="G5" s="45">
        <v>4</v>
      </c>
      <c r="H5" s="48">
        <f>LOOKUP(G5,Calcul!$L$20:$M$51)</f>
        <v>13</v>
      </c>
      <c r="I5" s="45"/>
      <c r="J5" s="261"/>
      <c r="K5" s="45"/>
      <c r="L5" s="261"/>
      <c r="M5" s="47"/>
      <c r="N5" s="48"/>
      <c r="O5" s="262"/>
      <c r="P5" s="48"/>
      <c r="Q5" s="45"/>
      <c r="R5" s="48"/>
      <c r="S5" s="45"/>
      <c r="T5" s="257"/>
      <c r="U5" s="262"/>
      <c r="V5" s="48"/>
      <c r="W5" s="45">
        <v>2</v>
      </c>
      <c r="X5" s="253">
        <f>LOOKUP(W5,Calcul!$L$20:$M$51)</f>
        <v>17</v>
      </c>
      <c r="Y5" s="47">
        <f t="shared" si="0"/>
        <v>30</v>
      </c>
      <c r="Z5" s="45">
        <f t="shared" si="1"/>
        <v>2</v>
      </c>
      <c r="AA5" s="263">
        <v>30</v>
      </c>
      <c r="AB5" s="51">
        <f t="shared" si="2"/>
        <v>15</v>
      </c>
      <c r="AC5" s="258">
        <f t="shared" si="3"/>
        <v>75</v>
      </c>
      <c r="AD5" s="259"/>
      <c r="AE5" s="52"/>
    </row>
    <row r="6" spans="1:31" s="53" customFormat="1" ht="15" customHeight="1">
      <c r="A6" s="42"/>
      <c r="B6" s="253">
        <v>3</v>
      </c>
      <c r="C6" s="254" t="s">
        <v>36</v>
      </c>
      <c r="D6" s="255" t="s">
        <v>301</v>
      </c>
      <c r="E6" s="260" t="s">
        <v>34</v>
      </c>
      <c r="F6" s="253" t="s">
        <v>35</v>
      </c>
      <c r="G6" s="45"/>
      <c r="H6" s="48"/>
      <c r="I6" s="45"/>
      <c r="J6" s="48"/>
      <c r="K6" s="45" t="s">
        <v>307</v>
      </c>
      <c r="L6" s="48">
        <f>LOOKUP(K6,Calcul!$L$20:$M$51)</f>
        <v>0</v>
      </c>
      <c r="M6" s="47"/>
      <c r="N6" s="48"/>
      <c r="O6" s="262">
        <v>2</v>
      </c>
      <c r="P6" s="48">
        <f>LOOKUP(O6,Calcul!$L$20:$M$51)</f>
        <v>17</v>
      </c>
      <c r="Q6" s="45"/>
      <c r="R6" s="257"/>
      <c r="S6" s="45">
        <v>2</v>
      </c>
      <c r="T6" s="48">
        <f>LOOKUP(S6,Calcul!$L$20:$M$51)</f>
        <v>17</v>
      </c>
      <c r="U6" s="262"/>
      <c r="V6" s="48"/>
      <c r="W6" s="45">
        <v>3</v>
      </c>
      <c r="X6" s="253">
        <f>LOOKUP(W6,Calcul!$L$20:$M$51)</f>
        <v>15</v>
      </c>
      <c r="Y6" s="47">
        <f t="shared" si="0"/>
        <v>49</v>
      </c>
      <c r="Z6" s="45">
        <f t="shared" si="1"/>
        <v>4</v>
      </c>
      <c r="AA6" s="45"/>
      <c r="AB6" s="51">
        <f t="shared" si="2"/>
        <v>12.25</v>
      </c>
      <c r="AC6" s="258">
        <f t="shared" si="3"/>
        <v>61.25</v>
      </c>
      <c r="AD6" s="259"/>
      <c r="AE6" s="52"/>
    </row>
    <row r="7" spans="1:32" s="53" customFormat="1" ht="15" customHeight="1">
      <c r="A7" s="42"/>
      <c r="B7" s="47">
        <v>4</v>
      </c>
      <c r="C7" s="46" t="s">
        <v>308</v>
      </c>
      <c r="D7" s="46" t="s">
        <v>309</v>
      </c>
      <c r="E7" s="208" t="s">
        <v>34</v>
      </c>
      <c r="F7" s="263" t="s">
        <v>109</v>
      </c>
      <c r="G7" s="47">
        <v>3</v>
      </c>
      <c r="H7" s="48">
        <f>LOOKUP(G7,Calcul!$L$20:$M$51)</f>
        <v>15</v>
      </c>
      <c r="I7" s="45"/>
      <c r="J7" s="261"/>
      <c r="K7" s="45"/>
      <c r="L7" s="261"/>
      <c r="M7" s="47"/>
      <c r="N7" s="48"/>
      <c r="O7" s="45">
        <v>1</v>
      </c>
      <c r="P7" s="48">
        <f>LOOKUP(O7,Calcul!$L$20:$M$51)</f>
        <v>20</v>
      </c>
      <c r="Q7" s="45"/>
      <c r="R7" s="48"/>
      <c r="S7" s="45"/>
      <c r="T7" s="48"/>
      <c r="U7" s="45"/>
      <c r="V7" s="48"/>
      <c r="W7" s="45" t="s">
        <v>56</v>
      </c>
      <c r="X7" s="253">
        <f>LOOKUP(W7,Calcul!$L$20:$M$51)</f>
        <v>0</v>
      </c>
      <c r="Y7" s="47">
        <f t="shared" si="0"/>
        <v>35</v>
      </c>
      <c r="Z7" s="45">
        <f t="shared" si="1"/>
        <v>3</v>
      </c>
      <c r="AA7" s="264">
        <v>23.3</v>
      </c>
      <c r="AB7" s="51"/>
      <c r="AC7" s="128">
        <f t="shared" si="3"/>
        <v>58.3</v>
      </c>
      <c r="AD7" s="259"/>
      <c r="AE7" s="52"/>
      <c r="AF7" s="42"/>
    </row>
    <row r="8" spans="1:32" s="53" customFormat="1" ht="15" customHeight="1">
      <c r="A8" s="42"/>
      <c r="B8" s="47">
        <v>5</v>
      </c>
      <c r="C8" s="46" t="s">
        <v>45</v>
      </c>
      <c r="D8" s="265" t="s">
        <v>33</v>
      </c>
      <c r="E8" s="208" t="s">
        <v>34</v>
      </c>
      <c r="F8" s="47" t="s">
        <v>35</v>
      </c>
      <c r="G8" s="45">
        <v>2</v>
      </c>
      <c r="H8" s="48">
        <f>LOOKUP(G8,Calcul!$L$20:$M$51)</f>
        <v>17</v>
      </c>
      <c r="I8" s="45"/>
      <c r="J8" s="48"/>
      <c r="K8" s="45">
        <v>1</v>
      </c>
      <c r="L8" s="48">
        <f>LOOKUP(K8,Calcul!$L$20:$M$51)</f>
        <v>20</v>
      </c>
      <c r="M8" s="47"/>
      <c r="N8" s="48"/>
      <c r="O8" s="262"/>
      <c r="P8" s="48"/>
      <c r="Q8" s="45"/>
      <c r="R8" s="48"/>
      <c r="S8" s="48"/>
      <c r="T8" s="257"/>
      <c r="U8" s="262"/>
      <c r="V8" s="48"/>
      <c r="W8" s="45"/>
      <c r="X8" s="48"/>
      <c r="Y8" s="47">
        <f t="shared" si="0"/>
        <v>37</v>
      </c>
      <c r="Z8" s="45">
        <f t="shared" si="1"/>
        <v>2</v>
      </c>
      <c r="AA8" s="45"/>
      <c r="AB8" s="51">
        <f aca="true" t="shared" si="4" ref="AB8:AB9">Y8/Z8</f>
        <v>18.5</v>
      </c>
      <c r="AC8" s="128">
        <f t="shared" si="3"/>
        <v>55.5</v>
      </c>
      <c r="AD8" s="259"/>
      <c r="AE8" s="52"/>
      <c r="AF8" s="42"/>
    </row>
    <row r="9" spans="1:32" s="53" customFormat="1" ht="15" customHeight="1">
      <c r="A9" s="42"/>
      <c r="B9" s="47">
        <v>6</v>
      </c>
      <c r="C9" s="44" t="s">
        <v>310</v>
      </c>
      <c r="D9" s="265" t="s">
        <v>33</v>
      </c>
      <c r="E9" s="192" t="s">
        <v>34</v>
      </c>
      <c r="F9" s="47" t="s">
        <v>35</v>
      </c>
      <c r="G9" s="47"/>
      <c r="H9" s="48"/>
      <c r="I9" s="47"/>
      <c r="J9" s="48"/>
      <c r="K9" s="47">
        <v>3</v>
      </c>
      <c r="L9" s="48">
        <f>LOOKUP(K9,Calcul!$L$20:$M$51)</f>
        <v>15</v>
      </c>
      <c r="M9" s="45"/>
      <c r="N9" s="48"/>
      <c r="O9" s="47"/>
      <c r="P9" s="48"/>
      <c r="Q9" s="45"/>
      <c r="R9" s="48"/>
      <c r="S9" s="45"/>
      <c r="T9" s="257"/>
      <c r="U9" s="47"/>
      <c r="V9" s="48"/>
      <c r="W9" s="47">
        <v>4</v>
      </c>
      <c r="X9" s="253">
        <f>LOOKUP(W9,Calcul!$L$20:$M$51)</f>
        <v>13</v>
      </c>
      <c r="Y9" s="47">
        <f t="shared" si="0"/>
        <v>28</v>
      </c>
      <c r="Z9" s="45">
        <f t="shared" si="1"/>
        <v>2</v>
      </c>
      <c r="AA9" s="45"/>
      <c r="AB9" s="51">
        <f t="shared" si="4"/>
        <v>14</v>
      </c>
      <c r="AC9" s="128">
        <f t="shared" si="3"/>
        <v>42</v>
      </c>
      <c r="AD9" s="259"/>
      <c r="AE9" s="52"/>
      <c r="AF9" s="42"/>
    </row>
    <row r="10" spans="1:32" s="53" customFormat="1" ht="15" customHeight="1">
      <c r="A10" s="42"/>
      <c r="B10" s="47">
        <v>7</v>
      </c>
      <c r="C10" s="46" t="s">
        <v>311</v>
      </c>
      <c r="D10" s="46" t="s">
        <v>59</v>
      </c>
      <c r="E10" s="208" t="s">
        <v>34</v>
      </c>
      <c r="F10" s="47" t="s">
        <v>35</v>
      </c>
      <c r="G10" s="45"/>
      <c r="H10" s="48"/>
      <c r="I10" s="45"/>
      <c r="J10" s="48"/>
      <c r="K10" s="45"/>
      <c r="L10" s="48"/>
      <c r="M10" s="47"/>
      <c r="N10" s="48"/>
      <c r="O10" s="262"/>
      <c r="P10" s="48"/>
      <c r="Q10" s="45"/>
      <c r="R10" s="48"/>
      <c r="S10" s="48"/>
      <c r="T10" s="253"/>
      <c r="U10" s="262"/>
      <c r="V10" s="48"/>
      <c r="W10" s="45">
        <v>1</v>
      </c>
      <c r="X10" s="253">
        <f>LOOKUP(W10,Calcul!$L$20:$M$51)</f>
        <v>20</v>
      </c>
      <c r="Y10" s="47">
        <f t="shared" si="0"/>
        <v>20</v>
      </c>
      <c r="Z10" s="45">
        <f t="shared" si="1"/>
        <v>1</v>
      </c>
      <c r="AA10" s="45"/>
      <c r="AB10" s="51"/>
      <c r="AC10" s="128">
        <f t="shared" si="3"/>
        <v>20</v>
      </c>
      <c r="AD10" s="259"/>
      <c r="AE10" s="52"/>
      <c r="AF10" s="42"/>
    </row>
    <row r="11" spans="2:32" s="42" customFormat="1" ht="15" customHeight="1">
      <c r="B11" s="47">
        <v>8</v>
      </c>
      <c r="C11" s="44" t="s">
        <v>312</v>
      </c>
      <c r="D11" s="46" t="s">
        <v>301</v>
      </c>
      <c r="E11" s="192" t="s">
        <v>34</v>
      </c>
      <c r="F11" s="47" t="s">
        <v>35</v>
      </c>
      <c r="G11" s="45"/>
      <c r="H11" s="48"/>
      <c r="I11" s="45"/>
      <c r="J11" s="48"/>
      <c r="K11" s="45" t="s">
        <v>56</v>
      </c>
      <c r="L11" s="48">
        <f>LOOKUP(K11,Calcul!$L$20:$M$51)</f>
        <v>0</v>
      </c>
      <c r="M11" s="47"/>
      <c r="N11" s="48"/>
      <c r="O11" s="262"/>
      <c r="P11" s="48"/>
      <c r="Q11" s="45"/>
      <c r="R11" s="48"/>
      <c r="S11" s="45"/>
      <c r="T11" s="48"/>
      <c r="U11" s="262"/>
      <c r="V11" s="48"/>
      <c r="W11" s="45">
        <v>5</v>
      </c>
      <c r="X11" s="253">
        <f>LOOKUP(W11,Calcul!$L$20:$M$51)</f>
        <v>11</v>
      </c>
      <c r="Y11" s="47">
        <f t="shared" si="0"/>
        <v>11</v>
      </c>
      <c r="Z11" s="45">
        <f t="shared" si="1"/>
        <v>2</v>
      </c>
      <c r="AA11" s="45"/>
      <c r="AB11" s="51"/>
      <c r="AC11" s="128">
        <f t="shared" si="3"/>
        <v>11</v>
      </c>
      <c r="AD11" s="259"/>
      <c r="AE11" s="52"/>
      <c r="AF11" s="53"/>
    </row>
    <row r="12" spans="1:32" s="53" customFormat="1" ht="15" customHeight="1">
      <c r="A12" s="42"/>
      <c r="B12" s="47">
        <v>9</v>
      </c>
      <c r="C12" s="46" t="s">
        <v>313</v>
      </c>
      <c r="D12" s="46" t="s">
        <v>70</v>
      </c>
      <c r="E12" s="208" t="s">
        <v>34</v>
      </c>
      <c r="F12" s="47" t="s">
        <v>35</v>
      </c>
      <c r="G12" s="45" t="s">
        <v>56</v>
      </c>
      <c r="H12" s="48">
        <f>LOOKUP(G12,Calcul!$L$20:$M$51)</f>
        <v>0</v>
      </c>
      <c r="I12" s="45"/>
      <c r="J12" s="48"/>
      <c r="K12" s="45"/>
      <c r="L12" s="48"/>
      <c r="M12" s="47"/>
      <c r="N12" s="48"/>
      <c r="O12" s="262"/>
      <c r="P12" s="48"/>
      <c r="Q12" s="45"/>
      <c r="R12" s="48"/>
      <c r="S12" s="48"/>
      <c r="T12" s="253"/>
      <c r="U12" s="262"/>
      <c r="V12" s="48"/>
      <c r="W12" s="45"/>
      <c r="X12" s="48"/>
      <c r="Y12" s="47">
        <f t="shared" si="0"/>
        <v>0</v>
      </c>
      <c r="Z12" s="45">
        <f t="shared" si="1"/>
        <v>1</v>
      </c>
      <c r="AA12" s="45"/>
      <c r="AB12" s="51"/>
      <c r="AC12" s="128">
        <f t="shared" si="3"/>
        <v>0</v>
      </c>
      <c r="AD12" s="259"/>
      <c r="AE12" s="52"/>
      <c r="AF12" s="42"/>
    </row>
    <row r="13" spans="2:31" s="62" customFormat="1" ht="12.75">
      <c r="B13" s="213"/>
      <c r="C13" s="64"/>
      <c r="D13" s="66"/>
      <c r="E13" s="67"/>
      <c r="F13" s="68"/>
      <c r="G13" s="68"/>
      <c r="H13" s="69"/>
      <c r="I13" s="68"/>
      <c r="J13" s="69"/>
      <c r="K13" s="68"/>
      <c r="L13" s="69"/>
      <c r="M13" s="68"/>
      <c r="N13" s="70"/>
      <c r="O13" s="68"/>
      <c r="P13" s="68"/>
      <c r="Q13" s="68"/>
      <c r="R13" s="69"/>
      <c r="S13" s="68"/>
      <c r="T13" s="70"/>
      <c r="U13" s="68"/>
      <c r="V13" s="69"/>
      <c r="W13" s="68"/>
      <c r="X13" s="69"/>
      <c r="Y13" s="71"/>
      <c r="Z13" s="72"/>
      <c r="AA13" s="72"/>
      <c r="AB13" s="73"/>
      <c r="AC13" s="234"/>
      <c r="AE13" s="74"/>
    </row>
    <row r="15" spans="2:31" s="13" customFormat="1" ht="15.75">
      <c r="B15" s="14"/>
      <c r="C15" s="236"/>
      <c r="D15" s="235"/>
      <c r="G15" s="237" t="s">
        <v>1</v>
      </c>
      <c r="H15" s="237"/>
      <c r="I15" s="237" t="s">
        <v>2</v>
      </c>
      <c r="J15" s="237"/>
      <c r="K15" s="237" t="s">
        <v>3</v>
      </c>
      <c r="L15" s="237"/>
      <c r="M15" s="237" t="s">
        <v>4</v>
      </c>
      <c r="N15" s="237"/>
      <c r="O15" s="237" t="s">
        <v>299</v>
      </c>
      <c r="P15" s="237"/>
      <c r="Q15" s="237" t="s">
        <v>5</v>
      </c>
      <c r="R15" s="237"/>
      <c r="S15" s="237" t="s">
        <v>300</v>
      </c>
      <c r="T15" s="237"/>
      <c r="U15" s="237" t="s">
        <v>9</v>
      </c>
      <c r="V15" s="237"/>
      <c r="W15" s="237" t="s">
        <v>10</v>
      </c>
      <c r="X15" s="237"/>
      <c r="Y15" s="238"/>
      <c r="Z15" s="239"/>
      <c r="AA15" s="239"/>
      <c r="AB15" s="240"/>
      <c r="AC15" s="241"/>
      <c r="AE15" s="22"/>
    </row>
    <row r="16" spans="2:31" s="23" customFormat="1" ht="12.75" customHeight="1">
      <c r="B16" s="206"/>
      <c r="C16" s="242"/>
      <c r="D16" s="243"/>
      <c r="E16" s="244"/>
      <c r="F16" s="245"/>
      <c r="G16" s="246" t="s">
        <v>11</v>
      </c>
      <c r="H16" s="246"/>
      <c r="I16" s="246" t="s">
        <v>12</v>
      </c>
      <c r="J16" s="246"/>
      <c r="K16" s="246" t="s">
        <v>13</v>
      </c>
      <c r="L16" s="246"/>
      <c r="M16" s="246" t="s">
        <v>14</v>
      </c>
      <c r="N16" s="246"/>
      <c r="O16" s="246" t="s">
        <v>120</v>
      </c>
      <c r="P16" s="246"/>
      <c r="Q16" s="246" t="s">
        <v>301</v>
      </c>
      <c r="R16" s="246"/>
      <c r="S16" s="246" t="s">
        <v>33</v>
      </c>
      <c r="T16" s="246"/>
      <c r="U16" s="246" t="s">
        <v>19</v>
      </c>
      <c r="V16" s="246"/>
      <c r="W16" s="246" t="s">
        <v>12</v>
      </c>
      <c r="X16" s="246"/>
      <c r="Y16" s="247"/>
      <c r="Z16" s="248" t="s">
        <v>302</v>
      </c>
      <c r="AA16" s="249" t="s">
        <v>303</v>
      </c>
      <c r="AB16" s="250" t="s">
        <v>304</v>
      </c>
      <c r="AC16" s="251"/>
      <c r="AE16" s="32"/>
    </row>
    <row r="17" spans="3:29" ht="15.75">
      <c r="C17" s="33" t="s">
        <v>20</v>
      </c>
      <c r="D17" s="35" t="s">
        <v>23</v>
      </c>
      <c r="E17" s="36" t="s">
        <v>24</v>
      </c>
      <c r="F17" s="37" t="s">
        <v>25</v>
      </c>
      <c r="G17" s="38" t="s">
        <v>26</v>
      </c>
      <c r="H17" s="34" t="s">
        <v>27</v>
      </c>
      <c r="I17" s="38" t="s">
        <v>26</v>
      </c>
      <c r="J17" s="34" t="s">
        <v>27</v>
      </c>
      <c r="K17" s="38" t="s">
        <v>26</v>
      </c>
      <c r="L17" s="34" t="s">
        <v>27</v>
      </c>
      <c r="M17" s="39" t="s">
        <v>26</v>
      </c>
      <c r="N17" s="34" t="s">
        <v>27</v>
      </c>
      <c r="O17" s="38" t="s">
        <v>26</v>
      </c>
      <c r="P17" s="34" t="s">
        <v>27</v>
      </c>
      <c r="Q17" s="39" t="s">
        <v>26</v>
      </c>
      <c r="R17" s="34" t="s">
        <v>27</v>
      </c>
      <c r="S17" s="39" t="s">
        <v>26</v>
      </c>
      <c r="T17" s="34" t="s">
        <v>27</v>
      </c>
      <c r="U17" s="38" t="s">
        <v>26</v>
      </c>
      <c r="V17" s="34" t="s">
        <v>27</v>
      </c>
      <c r="W17" s="38" t="s">
        <v>26</v>
      </c>
      <c r="X17" s="34" t="s">
        <v>27</v>
      </c>
      <c r="Y17" s="40" t="s">
        <v>28</v>
      </c>
      <c r="Z17" s="248"/>
      <c r="AA17" s="249"/>
      <c r="AB17" s="250"/>
      <c r="AC17" s="41" t="s">
        <v>305</v>
      </c>
    </row>
    <row r="18" spans="2:31" s="42" customFormat="1" ht="15" customHeight="1">
      <c r="B18" s="48">
        <v>1</v>
      </c>
      <c r="C18" s="266" t="s">
        <v>314</v>
      </c>
      <c r="D18" s="255" t="s">
        <v>33</v>
      </c>
      <c r="E18" s="260" t="s">
        <v>71</v>
      </c>
      <c r="F18" s="253" t="s">
        <v>35</v>
      </c>
      <c r="G18" s="45">
        <v>4</v>
      </c>
      <c r="H18" s="48">
        <f>LOOKUP(G18,Calcul!$L$20:$M$51)</f>
        <v>13</v>
      </c>
      <c r="I18" s="45">
        <v>1</v>
      </c>
      <c r="J18" s="48">
        <f>LOOKUP(I18,Calcul!$L$20:$M$51)</f>
        <v>20</v>
      </c>
      <c r="K18" s="45">
        <v>2</v>
      </c>
      <c r="L18" s="48">
        <f>LOOKUP(K18,Calcul!$L$20:$M$51)</f>
        <v>17</v>
      </c>
      <c r="M18" s="47">
        <v>1</v>
      </c>
      <c r="N18" s="48">
        <f>LOOKUP(M18,Calcul!$L$20:$M$51)</f>
        <v>20</v>
      </c>
      <c r="O18" s="45">
        <v>2</v>
      </c>
      <c r="P18" s="48">
        <f>LOOKUP(O18,Calcul!$L$20:$M$51)</f>
        <v>17</v>
      </c>
      <c r="Q18" s="45">
        <v>1</v>
      </c>
      <c r="R18" s="48">
        <f>LOOKUP(Q18,Calcul!$L$20:$M$51)</f>
        <v>20</v>
      </c>
      <c r="S18" s="45"/>
      <c r="T18" s="257"/>
      <c r="U18" s="45">
        <v>2</v>
      </c>
      <c r="V18" s="253">
        <f>LOOKUP(U18,Calcul!$L$20:$M$51)</f>
        <v>17</v>
      </c>
      <c r="W18" s="45">
        <v>4</v>
      </c>
      <c r="X18" s="253">
        <f>LOOKUP(W18,Calcul!$L$20:$M$51)</f>
        <v>13</v>
      </c>
      <c r="Y18" s="47">
        <f aca="true" t="shared" si="5" ref="Y18:Y43">SUM(H18,L18,J18,P18,R18,N18,T18,V18,X18)</f>
        <v>137</v>
      </c>
      <c r="Z18" s="45">
        <f aca="true" t="shared" si="6" ref="Z18:Z43">COUNTA(G18,K18,I18,O18,Q18,M18,S18,U18,W18)</f>
        <v>8</v>
      </c>
      <c r="AA18" s="45"/>
      <c r="AB18" s="51">
        <f>Y18/Z18</f>
        <v>17.125</v>
      </c>
      <c r="AC18" s="258">
        <f aca="true" t="shared" si="7" ref="AC18:AC43">Y18+AA18+AB18</f>
        <v>154.125</v>
      </c>
      <c r="AE18" s="85"/>
    </row>
    <row r="19" spans="1:32" s="42" customFormat="1" ht="15" customHeight="1">
      <c r="A19" s="53"/>
      <c r="B19" s="48">
        <v>2</v>
      </c>
      <c r="C19" s="254" t="s">
        <v>68</v>
      </c>
      <c r="D19" s="254" t="s">
        <v>70</v>
      </c>
      <c r="E19" s="260" t="s">
        <v>71</v>
      </c>
      <c r="F19" s="253" t="s">
        <v>35</v>
      </c>
      <c r="G19" s="45">
        <v>8</v>
      </c>
      <c r="H19" s="48">
        <f>LOOKUP(G19,Calcul!$L$20:$M$51)</f>
        <v>8</v>
      </c>
      <c r="I19" s="45">
        <v>3</v>
      </c>
      <c r="J19" s="48">
        <f>LOOKUP(I19,Calcul!$L$20:$M$51)</f>
        <v>15</v>
      </c>
      <c r="K19" s="45">
        <v>4</v>
      </c>
      <c r="L19" s="48">
        <f>LOOKUP(K19,Calcul!$L$20:$M$51)</f>
        <v>13</v>
      </c>
      <c r="M19" s="47">
        <v>4</v>
      </c>
      <c r="N19" s="48">
        <f>LOOKUP(M19,Calcul!$L$20:$M$51)</f>
        <v>13</v>
      </c>
      <c r="O19" s="262">
        <v>4</v>
      </c>
      <c r="P19" s="48">
        <f>LOOKUP(O19,Calcul!$L$20:$M$51)</f>
        <v>13</v>
      </c>
      <c r="Q19" s="45"/>
      <c r="R19" s="48"/>
      <c r="S19" s="47">
        <v>1</v>
      </c>
      <c r="T19" s="48">
        <f>LOOKUP(S19,Calcul!$L$20:$M$51)</f>
        <v>20</v>
      </c>
      <c r="U19" s="262">
        <v>3</v>
      </c>
      <c r="V19" s="253">
        <f>LOOKUP(U19,Calcul!$L$20:$M$51)</f>
        <v>15</v>
      </c>
      <c r="W19" s="45">
        <v>1</v>
      </c>
      <c r="X19" s="253">
        <f>LOOKUP(W19,Calcul!$L$20:$M$51)</f>
        <v>20</v>
      </c>
      <c r="Y19" s="47">
        <f t="shared" si="5"/>
        <v>117</v>
      </c>
      <c r="Z19" s="45">
        <f t="shared" si="6"/>
        <v>8</v>
      </c>
      <c r="AA19" s="45"/>
      <c r="AB19" s="51"/>
      <c r="AC19" s="258">
        <f t="shared" si="7"/>
        <v>117</v>
      </c>
      <c r="AD19" s="259"/>
      <c r="AE19" s="52"/>
      <c r="AF19" s="53"/>
    </row>
    <row r="20" spans="2:31" s="42" customFormat="1" ht="15" customHeight="1">
      <c r="B20" s="48">
        <v>3</v>
      </c>
      <c r="C20" s="266" t="s">
        <v>79</v>
      </c>
      <c r="D20" s="254" t="s">
        <v>70</v>
      </c>
      <c r="E20" s="256" t="s">
        <v>71</v>
      </c>
      <c r="F20" s="253" t="s">
        <v>35</v>
      </c>
      <c r="G20" s="45">
        <v>5</v>
      </c>
      <c r="H20" s="48">
        <f>LOOKUP(G20,Calcul!$L$20:$M$51)</f>
        <v>11</v>
      </c>
      <c r="I20" s="45">
        <v>4</v>
      </c>
      <c r="J20" s="48">
        <f>LOOKUP(I20,Calcul!$L$20:$M$51)</f>
        <v>13</v>
      </c>
      <c r="K20" s="45">
        <v>6</v>
      </c>
      <c r="L20" s="48">
        <f>LOOKUP(K20,Calcul!$L$20:$M$51)</f>
        <v>10</v>
      </c>
      <c r="M20" s="47">
        <v>8</v>
      </c>
      <c r="N20" s="48">
        <f>LOOKUP(M20,Calcul!$L$20:$M$51)</f>
        <v>8</v>
      </c>
      <c r="O20" s="262">
        <v>10</v>
      </c>
      <c r="P20" s="48">
        <f>LOOKUP(O20,Calcul!$L$20:$M$51)</f>
        <v>6</v>
      </c>
      <c r="Q20" s="45">
        <v>4</v>
      </c>
      <c r="R20" s="48">
        <f>LOOKUP(Q20,Calcul!$L$20:$M$51)</f>
        <v>13</v>
      </c>
      <c r="S20" s="45">
        <v>4</v>
      </c>
      <c r="T20" s="48">
        <f>LOOKUP(S20,Calcul!$L$20:$M$51)</f>
        <v>13</v>
      </c>
      <c r="U20" s="262">
        <v>6</v>
      </c>
      <c r="V20" s="253">
        <f>LOOKUP(U20,Calcul!$L$20:$M$51)</f>
        <v>10</v>
      </c>
      <c r="W20" s="45">
        <v>7</v>
      </c>
      <c r="X20" s="253">
        <f>LOOKUP(W20,Calcul!$L$20:$M$51)</f>
        <v>9</v>
      </c>
      <c r="Y20" s="47">
        <f t="shared" si="5"/>
        <v>93</v>
      </c>
      <c r="Z20" s="45">
        <f t="shared" si="6"/>
        <v>9</v>
      </c>
      <c r="AA20" s="45"/>
      <c r="AB20" s="51"/>
      <c r="AC20" s="258">
        <f t="shared" si="7"/>
        <v>93</v>
      </c>
      <c r="AE20" s="85"/>
    </row>
    <row r="21" spans="1:32" s="53" customFormat="1" ht="15" customHeight="1">
      <c r="A21" s="42"/>
      <c r="B21" s="45">
        <v>4</v>
      </c>
      <c r="C21" s="44" t="s">
        <v>87</v>
      </c>
      <c r="D21" s="265" t="s">
        <v>12</v>
      </c>
      <c r="E21" s="192" t="s">
        <v>71</v>
      </c>
      <c r="F21" s="47" t="s">
        <v>35</v>
      </c>
      <c r="G21" s="45">
        <v>6</v>
      </c>
      <c r="H21" s="48">
        <f>LOOKUP(G21,Calcul!$L$20:$M$51)</f>
        <v>10</v>
      </c>
      <c r="I21" s="45"/>
      <c r="J21" s="257"/>
      <c r="K21" s="47">
        <v>3</v>
      </c>
      <c r="L21" s="48">
        <f>LOOKUP(K21,Calcul!$L$20:$M$51)</f>
        <v>15</v>
      </c>
      <c r="M21" s="47">
        <v>5</v>
      </c>
      <c r="N21" s="48">
        <f>LOOKUP(M21,Calcul!$L$20:$M$51)</f>
        <v>11</v>
      </c>
      <c r="O21" s="45">
        <v>5</v>
      </c>
      <c r="P21" s="48">
        <f>LOOKUP(O21,Calcul!$L$20:$M$51)</f>
        <v>11</v>
      </c>
      <c r="Q21" s="45">
        <v>3</v>
      </c>
      <c r="R21" s="48">
        <f>LOOKUP(Q21,Calcul!$L$20:$M$51)</f>
        <v>15</v>
      </c>
      <c r="S21" s="45">
        <v>2</v>
      </c>
      <c r="T21" s="48">
        <f>LOOKUP(S21,Calcul!$L$20:$M$51)</f>
        <v>17</v>
      </c>
      <c r="U21" s="45"/>
      <c r="V21" s="48"/>
      <c r="W21" s="45"/>
      <c r="X21" s="257"/>
      <c r="Y21" s="47">
        <f t="shared" si="5"/>
        <v>79</v>
      </c>
      <c r="Z21" s="45">
        <f t="shared" si="6"/>
        <v>6</v>
      </c>
      <c r="AA21" s="45"/>
      <c r="AB21" s="51">
        <f aca="true" t="shared" si="8" ref="AB21:AB23">Y21/Z21</f>
        <v>13.166666666666666</v>
      </c>
      <c r="AC21" s="128">
        <f t="shared" si="7"/>
        <v>92.16666666666667</v>
      </c>
      <c r="AD21" s="42"/>
      <c r="AE21" s="85"/>
      <c r="AF21" s="42"/>
    </row>
    <row r="22" spans="1:32" s="53" customFormat="1" ht="15" customHeight="1">
      <c r="A22" s="42"/>
      <c r="B22" s="45">
        <v>5</v>
      </c>
      <c r="C22" s="44" t="s">
        <v>55</v>
      </c>
      <c r="D22" s="265" t="s">
        <v>33</v>
      </c>
      <c r="E22" s="208" t="s">
        <v>71</v>
      </c>
      <c r="F22" s="47" t="s">
        <v>35</v>
      </c>
      <c r="G22" s="45">
        <v>7</v>
      </c>
      <c r="H22" s="48">
        <f>LOOKUP(G22,Calcul!$L$20:$M$51)</f>
        <v>9</v>
      </c>
      <c r="I22" s="45"/>
      <c r="J22" s="48"/>
      <c r="K22" s="45">
        <v>5</v>
      </c>
      <c r="L22" s="48">
        <f>LOOKUP(K22,Calcul!$L$20:$M$51)</f>
        <v>11</v>
      </c>
      <c r="M22" s="47">
        <v>6</v>
      </c>
      <c r="N22" s="48">
        <f>LOOKUP(M22,Calcul!$L$20:$M$51)</f>
        <v>10</v>
      </c>
      <c r="O22" s="45">
        <v>6</v>
      </c>
      <c r="P22" s="48">
        <f>LOOKUP(O22,Calcul!$L$20:$M$51)</f>
        <v>10</v>
      </c>
      <c r="Q22" s="45">
        <v>2</v>
      </c>
      <c r="R22" s="48">
        <f>LOOKUP(Q22,Calcul!$L$20:$M$51)</f>
        <v>17</v>
      </c>
      <c r="S22" s="45"/>
      <c r="T22" s="257"/>
      <c r="U22" s="45">
        <v>8</v>
      </c>
      <c r="V22" s="253">
        <f>LOOKUP(U22,Calcul!$L$20:$M$51)</f>
        <v>8</v>
      </c>
      <c r="W22" s="45">
        <v>3</v>
      </c>
      <c r="X22" s="253">
        <f>LOOKUP(W22,Calcul!$L$20:$M$51)</f>
        <v>15</v>
      </c>
      <c r="Y22" s="47">
        <f t="shared" si="5"/>
        <v>80</v>
      </c>
      <c r="Z22" s="45">
        <f t="shared" si="6"/>
        <v>7</v>
      </c>
      <c r="AA22" s="45"/>
      <c r="AB22" s="51">
        <f t="shared" si="8"/>
        <v>11.428571428571429</v>
      </c>
      <c r="AC22" s="128">
        <f t="shared" si="7"/>
        <v>91.42857142857143</v>
      </c>
      <c r="AD22" s="42"/>
      <c r="AE22" s="85"/>
      <c r="AF22" s="42"/>
    </row>
    <row r="23" spans="2:32" s="53" customFormat="1" ht="15" customHeight="1">
      <c r="B23" s="45">
        <v>6</v>
      </c>
      <c r="C23" s="46" t="s">
        <v>57</v>
      </c>
      <c r="D23" s="265" t="s">
        <v>12</v>
      </c>
      <c r="E23" s="192" t="s">
        <v>71</v>
      </c>
      <c r="F23" s="47" t="s">
        <v>35</v>
      </c>
      <c r="G23" s="45">
        <v>2</v>
      </c>
      <c r="H23" s="48">
        <f>LOOKUP(G23,Calcul!$L$20:$M$51)</f>
        <v>17</v>
      </c>
      <c r="I23" s="45"/>
      <c r="J23" s="257"/>
      <c r="K23" s="47">
        <v>1</v>
      </c>
      <c r="L23" s="48">
        <f>LOOKUP(K23,Calcul!$L$20:$M$51)</f>
        <v>20</v>
      </c>
      <c r="M23" s="47">
        <v>3</v>
      </c>
      <c r="N23" s="48">
        <f>LOOKUP(M23,Calcul!$L$20:$M$51)</f>
        <v>15</v>
      </c>
      <c r="O23" s="45"/>
      <c r="P23" s="48"/>
      <c r="Q23" s="45"/>
      <c r="R23" s="48"/>
      <c r="S23" s="45"/>
      <c r="T23" s="48"/>
      <c r="U23" s="45"/>
      <c r="V23" s="48"/>
      <c r="W23" s="45"/>
      <c r="X23" s="257"/>
      <c r="Y23" s="47">
        <f t="shared" si="5"/>
        <v>52</v>
      </c>
      <c r="Z23" s="45">
        <f t="shared" si="6"/>
        <v>3</v>
      </c>
      <c r="AA23" s="45"/>
      <c r="AB23" s="51">
        <f t="shared" si="8"/>
        <v>17.333333333333332</v>
      </c>
      <c r="AC23" s="128">
        <f t="shared" si="7"/>
        <v>69.33333333333333</v>
      </c>
      <c r="AD23" s="42"/>
      <c r="AE23" s="85"/>
      <c r="AF23" s="42"/>
    </row>
    <row r="24" spans="2:31" s="53" customFormat="1" ht="15" customHeight="1">
      <c r="B24" s="45">
        <v>7</v>
      </c>
      <c r="C24" s="44" t="s">
        <v>315</v>
      </c>
      <c r="D24" s="46" t="s">
        <v>316</v>
      </c>
      <c r="E24" s="208" t="s">
        <v>71</v>
      </c>
      <c r="F24" s="47" t="s">
        <v>35</v>
      </c>
      <c r="G24" s="45"/>
      <c r="H24" s="48"/>
      <c r="I24" s="45"/>
      <c r="J24" s="48"/>
      <c r="K24" s="45"/>
      <c r="L24" s="48"/>
      <c r="M24" s="47"/>
      <c r="N24" s="48"/>
      <c r="O24" s="45">
        <v>3</v>
      </c>
      <c r="P24" s="48">
        <f>LOOKUP(O24,Calcul!$L$20:$M$51)</f>
        <v>15</v>
      </c>
      <c r="Q24" s="45"/>
      <c r="R24" s="48"/>
      <c r="S24" s="45">
        <v>3</v>
      </c>
      <c r="T24" s="48">
        <f>LOOKUP(S24,Calcul!$L$20:$M$51)</f>
        <v>15</v>
      </c>
      <c r="U24" s="45">
        <v>4</v>
      </c>
      <c r="V24" s="253">
        <f>LOOKUP(U24,Calcul!$L$20:$M$51)</f>
        <v>13</v>
      </c>
      <c r="W24" s="45">
        <v>2</v>
      </c>
      <c r="X24" s="253">
        <f>LOOKUP(W24,Calcul!$L$20:$M$51)</f>
        <v>17</v>
      </c>
      <c r="Y24" s="47">
        <f t="shared" si="5"/>
        <v>60</v>
      </c>
      <c r="Z24" s="45">
        <f t="shared" si="6"/>
        <v>4</v>
      </c>
      <c r="AA24" s="45"/>
      <c r="AB24" s="51"/>
      <c r="AC24" s="128">
        <f t="shared" si="7"/>
        <v>60</v>
      </c>
      <c r="AD24" s="259"/>
      <c r="AE24" s="52"/>
    </row>
    <row r="25" spans="1:32" s="42" customFormat="1" ht="15" customHeight="1">
      <c r="A25" s="53"/>
      <c r="B25" s="45">
        <v>8</v>
      </c>
      <c r="C25" s="46" t="s">
        <v>82</v>
      </c>
      <c r="D25" s="46" t="s">
        <v>165</v>
      </c>
      <c r="E25" s="192" t="s">
        <v>71</v>
      </c>
      <c r="F25" s="47" t="s">
        <v>35</v>
      </c>
      <c r="G25" s="45">
        <v>1</v>
      </c>
      <c r="H25" s="48">
        <f>LOOKUP(G25,Calcul!$L$20:$M$51)</f>
        <v>20</v>
      </c>
      <c r="I25" s="45"/>
      <c r="J25" s="48"/>
      <c r="K25" s="45"/>
      <c r="L25" s="48"/>
      <c r="M25" s="47"/>
      <c r="N25" s="48"/>
      <c r="O25" s="45">
        <v>1</v>
      </c>
      <c r="P25" s="48">
        <f>LOOKUP(O25,Calcul!$L$20:$M$51)</f>
        <v>20</v>
      </c>
      <c r="Q25" s="45"/>
      <c r="R25" s="48"/>
      <c r="S25" s="45"/>
      <c r="T25" s="48"/>
      <c r="U25" s="45">
        <v>1</v>
      </c>
      <c r="V25" s="253">
        <f>LOOKUP(U25,Calcul!$L$20:$M$51)</f>
        <v>20</v>
      </c>
      <c r="W25" s="45"/>
      <c r="X25" s="48"/>
      <c r="Y25" s="47">
        <f t="shared" si="5"/>
        <v>60</v>
      </c>
      <c r="Z25" s="45">
        <f t="shared" si="6"/>
        <v>3</v>
      </c>
      <c r="AA25" s="45"/>
      <c r="AB25" s="51"/>
      <c r="AC25" s="128">
        <f t="shared" si="7"/>
        <v>60</v>
      </c>
      <c r="AD25" s="259"/>
      <c r="AE25" s="52"/>
      <c r="AF25" s="53"/>
    </row>
    <row r="26" spans="2:31" s="42" customFormat="1" ht="15" customHeight="1">
      <c r="B26" s="45">
        <v>9</v>
      </c>
      <c r="C26" s="46" t="s">
        <v>63</v>
      </c>
      <c r="D26" s="265" t="s">
        <v>33</v>
      </c>
      <c r="E26" s="208" t="s">
        <v>71</v>
      </c>
      <c r="F26" s="47" t="s">
        <v>35</v>
      </c>
      <c r="G26" s="45">
        <v>12</v>
      </c>
      <c r="H26" s="48">
        <f>LOOKUP(G26,Calcul!$L$20:$M$51)</f>
        <v>4</v>
      </c>
      <c r="I26" s="45">
        <v>6</v>
      </c>
      <c r="J26" s="48">
        <f>LOOKUP(I26,Calcul!$L$20:$M$51)</f>
        <v>10</v>
      </c>
      <c r="K26" s="45">
        <v>7</v>
      </c>
      <c r="L26" s="48">
        <f>LOOKUP(K26,Calcul!$L$20:$M$51)</f>
        <v>9</v>
      </c>
      <c r="M26" s="47"/>
      <c r="N26" s="48"/>
      <c r="O26" s="45">
        <v>7</v>
      </c>
      <c r="P26" s="48">
        <f>LOOKUP(O26,Calcul!$L$20:$M$51)</f>
        <v>9</v>
      </c>
      <c r="Q26" s="45">
        <v>5</v>
      </c>
      <c r="R26" s="48">
        <f>LOOKUP(Q26,Calcul!$L$20:$M$51)</f>
        <v>11</v>
      </c>
      <c r="S26" s="48"/>
      <c r="T26" s="257"/>
      <c r="U26" s="45"/>
      <c r="V26" s="48"/>
      <c r="W26" s="45">
        <v>9</v>
      </c>
      <c r="X26" s="253">
        <f>LOOKUP(W26,Calcul!$L$20:$M$51)</f>
        <v>7</v>
      </c>
      <c r="Y26" s="47">
        <f t="shared" si="5"/>
        <v>50</v>
      </c>
      <c r="Z26" s="45">
        <f t="shared" si="6"/>
        <v>6</v>
      </c>
      <c r="AA26" s="45"/>
      <c r="AB26" s="51">
        <f>Y26/Z26</f>
        <v>8.333333333333334</v>
      </c>
      <c r="AC26" s="128">
        <f t="shared" si="7"/>
        <v>58.333333333333336</v>
      </c>
      <c r="AE26" s="85"/>
    </row>
    <row r="27" spans="1:32" s="42" customFormat="1" ht="15" customHeight="1">
      <c r="A27" s="53"/>
      <c r="B27" s="45">
        <v>10</v>
      </c>
      <c r="C27" s="46" t="s">
        <v>77</v>
      </c>
      <c r="D27" s="46" t="s">
        <v>78</v>
      </c>
      <c r="E27" s="208" t="s">
        <v>71</v>
      </c>
      <c r="F27" s="47" t="s">
        <v>35</v>
      </c>
      <c r="G27" s="45"/>
      <c r="H27" s="48"/>
      <c r="I27" s="45">
        <v>7</v>
      </c>
      <c r="J27" s="48">
        <f>LOOKUP(I27,Calcul!$L$20:$M$51)</f>
        <v>9</v>
      </c>
      <c r="K27" s="45"/>
      <c r="L27" s="48"/>
      <c r="M27" s="47">
        <v>9</v>
      </c>
      <c r="N27" s="48">
        <f>LOOKUP(M27,Calcul!$L$20:$M$51)</f>
        <v>7</v>
      </c>
      <c r="O27" s="262">
        <v>8</v>
      </c>
      <c r="P27" s="48">
        <f>LOOKUP(O27,Calcul!$L$20:$M$51)</f>
        <v>8</v>
      </c>
      <c r="Q27" s="45">
        <v>6</v>
      </c>
      <c r="R27" s="48">
        <f>LOOKUP(Q27,Calcul!$L$20:$M$51)</f>
        <v>10</v>
      </c>
      <c r="S27" s="45">
        <v>6</v>
      </c>
      <c r="T27" s="48">
        <f>LOOKUP(S27,Calcul!$L$20:$M$51)</f>
        <v>10</v>
      </c>
      <c r="U27" s="262"/>
      <c r="V27" s="48"/>
      <c r="W27" s="45"/>
      <c r="X27" s="48"/>
      <c r="Y27" s="47">
        <f t="shared" si="5"/>
        <v>44</v>
      </c>
      <c r="Z27" s="45">
        <f t="shared" si="6"/>
        <v>5</v>
      </c>
      <c r="AA27" s="45"/>
      <c r="AB27" s="51"/>
      <c r="AC27" s="128">
        <f t="shared" si="7"/>
        <v>44</v>
      </c>
      <c r="AD27" s="259"/>
      <c r="AE27" s="52"/>
      <c r="AF27" s="53"/>
    </row>
    <row r="28" spans="1:31" s="42" customFormat="1" ht="15" customHeight="1">
      <c r="A28" s="53"/>
      <c r="B28" s="45">
        <v>11</v>
      </c>
      <c r="C28" s="44" t="s">
        <v>92</v>
      </c>
      <c r="D28" s="265" t="s">
        <v>33</v>
      </c>
      <c r="E28" s="208" t="s">
        <v>71</v>
      </c>
      <c r="F28" s="47" t="s">
        <v>35</v>
      </c>
      <c r="G28" s="45"/>
      <c r="H28" s="48"/>
      <c r="I28" s="45">
        <v>5</v>
      </c>
      <c r="J28" s="48">
        <f>LOOKUP(I28,Calcul!$L$20:$M$51)</f>
        <v>11</v>
      </c>
      <c r="K28" s="45">
        <v>9</v>
      </c>
      <c r="L28" s="48">
        <f>LOOKUP(K28,Calcul!$L$20:$M$51)</f>
        <v>7</v>
      </c>
      <c r="M28" s="47">
        <v>7</v>
      </c>
      <c r="N28" s="48">
        <f>LOOKUP(M28,Calcul!$L$20:$M$51)</f>
        <v>9</v>
      </c>
      <c r="O28" s="262">
        <v>9</v>
      </c>
      <c r="P28" s="48">
        <f>LOOKUP(O28,Calcul!$L$20:$M$51)</f>
        <v>7</v>
      </c>
      <c r="Q28" s="45"/>
      <c r="R28" s="48"/>
      <c r="S28" s="253"/>
      <c r="T28" s="257"/>
      <c r="U28" s="262"/>
      <c r="V28" s="48"/>
      <c r="W28" s="45"/>
      <c r="X28" s="48"/>
      <c r="Y28" s="47">
        <f t="shared" si="5"/>
        <v>34</v>
      </c>
      <c r="Z28" s="45">
        <f t="shared" si="6"/>
        <v>4</v>
      </c>
      <c r="AA28" s="45"/>
      <c r="AB28" s="51">
        <f>Y28/Z28</f>
        <v>8.5</v>
      </c>
      <c r="AC28" s="128">
        <f t="shared" si="7"/>
        <v>42.5</v>
      </c>
      <c r="AE28" s="85"/>
    </row>
    <row r="29" spans="1:32" s="53" customFormat="1" ht="15" customHeight="1">
      <c r="A29" s="42"/>
      <c r="B29" s="45">
        <v>12</v>
      </c>
      <c r="C29" s="44" t="s">
        <v>88</v>
      </c>
      <c r="D29" s="46" t="s">
        <v>41</v>
      </c>
      <c r="E29" s="208" t="s">
        <v>71</v>
      </c>
      <c r="F29" s="47" t="s">
        <v>35</v>
      </c>
      <c r="G29" s="45"/>
      <c r="H29" s="48"/>
      <c r="I29" s="45">
        <v>8</v>
      </c>
      <c r="J29" s="48">
        <f>LOOKUP(I29,Calcul!$L$20:$M$51)</f>
        <v>8</v>
      </c>
      <c r="K29" s="45"/>
      <c r="L29" s="48"/>
      <c r="M29" s="47">
        <v>12</v>
      </c>
      <c r="N29" s="48">
        <f>LOOKUP(M29,Calcul!$L$20:$M$51)</f>
        <v>4</v>
      </c>
      <c r="O29" s="45"/>
      <c r="P29" s="48"/>
      <c r="Q29" s="45"/>
      <c r="R29" s="48"/>
      <c r="S29" s="45">
        <v>5</v>
      </c>
      <c r="T29" s="48">
        <f>LOOKUP(S29,Calcul!$L$20:$M$51)</f>
        <v>11</v>
      </c>
      <c r="U29" s="45"/>
      <c r="V29" s="48"/>
      <c r="W29" s="45">
        <v>5</v>
      </c>
      <c r="X29" s="253">
        <f>LOOKUP(W29,Calcul!$L$20:$M$51)</f>
        <v>11</v>
      </c>
      <c r="Y29" s="47">
        <f t="shared" si="5"/>
        <v>34</v>
      </c>
      <c r="Z29" s="45">
        <f t="shared" si="6"/>
        <v>4</v>
      </c>
      <c r="AA29" s="45"/>
      <c r="AB29" s="51"/>
      <c r="AC29" s="128">
        <f t="shared" si="7"/>
        <v>34</v>
      </c>
      <c r="AD29" s="42"/>
      <c r="AE29" s="85"/>
      <c r="AF29" s="42"/>
    </row>
    <row r="30" spans="1:32" s="53" customFormat="1" ht="15" customHeight="1">
      <c r="A30" s="42"/>
      <c r="B30" s="45">
        <v>13</v>
      </c>
      <c r="C30" s="44" t="s">
        <v>73</v>
      </c>
      <c r="D30" s="46" t="s">
        <v>70</v>
      </c>
      <c r="E30" s="208" t="s">
        <v>71</v>
      </c>
      <c r="F30" s="47" t="s">
        <v>35</v>
      </c>
      <c r="G30" s="45"/>
      <c r="H30" s="48"/>
      <c r="I30" s="45">
        <v>2</v>
      </c>
      <c r="J30" s="48">
        <f>LOOKUP(I30,Calcul!$L$20:$M$51)</f>
        <v>17</v>
      </c>
      <c r="K30" s="45"/>
      <c r="L30" s="48"/>
      <c r="M30" s="47">
        <v>2</v>
      </c>
      <c r="N30" s="48">
        <f>LOOKUP(M30,Calcul!$L$20:$M$51)</f>
        <v>17</v>
      </c>
      <c r="O30" s="262"/>
      <c r="P30" s="48"/>
      <c r="Q30" s="45"/>
      <c r="R30" s="48"/>
      <c r="S30" s="45"/>
      <c r="T30" s="48"/>
      <c r="U30" s="262"/>
      <c r="V30" s="48"/>
      <c r="W30" s="45"/>
      <c r="X30" s="48"/>
      <c r="Y30" s="47">
        <f t="shared" si="5"/>
        <v>34</v>
      </c>
      <c r="Z30" s="45">
        <f t="shared" si="6"/>
        <v>2</v>
      </c>
      <c r="AA30" s="45"/>
      <c r="AB30" s="51"/>
      <c r="AC30" s="128">
        <f t="shared" si="7"/>
        <v>34</v>
      </c>
      <c r="AD30" s="42"/>
      <c r="AE30" s="85"/>
      <c r="AF30" s="42"/>
    </row>
    <row r="31" spans="1:32" s="53" customFormat="1" ht="15" customHeight="1">
      <c r="A31" s="42"/>
      <c r="B31" s="45">
        <v>14</v>
      </c>
      <c r="C31" s="44" t="s">
        <v>49</v>
      </c>
      <c r="D31" s="265" t="s">
        <v>12</v>
      </c>
      <c r="E31" s="192" t="s">
        <v>71</v>
      </c>
      <c r="F31" s="263" t="s">
        <v>109</v>
      </c>
      <c r="G31" s="45"/>
      <c r="H31" s="253"/>
      <c r="I31" s="263"/>
      <c r="J31" s="257"/>
      <c r="K31" s="47"/>
      <c r="L31" s="261"/>
      <c r="M31" s="47">
        <v>13</v>
      </c>
      <c r="N31" s="48">
        <f>LOOKUP(M31,Calcul!$L$20:$M$51)</f>
        <v>3</v>
      </c>
      <c r="O31" s="45">
        <v>11</v>
      </c>
      <c r="P31" s="48">
        <f>LOOKUP(O31,Calcul!$L$20:$M$51)</f>
        <v>5</v>
      </c>
      <c r="Q31" s="45">
        <v>7</v>
      </c>
      <c r="R31" s="48">
        <f>LOOKUP(Q31,Calcul!$L$20:$M$51)</f>
        <v>9</v>
      </c>
      <c r="S31" s="45"/>
      <c r="T31" s="48"/>
      <c r="U31" s="45"/>
      <c r="V31" s="48"/>
      <c r="W31" s="45"/>
      <c r="X31" s="257"/>
      <c r="Y31" s="47">
        <f t="shared" si="5"/>
        <v>17</v>
      </c>
      <c r="Z31" s="45">
        <f t="shared" si="6"/>
        <v>3</v>
      </c>
      <c r="AA31" s="263">
        <v>11.3</v>
      </c>
      <c r="AB31" s="51">
        <f aca="true" t="shared" si="9" ref="AB31:AB32">Y31/Z31</f>
        <v>5.666666666666667</v>
      </c>
      <c r="AC31" s="128">
        <f t="shared" si="7"/>
        <v>33.96666666666667</v>
      </c>
      <c r="AD31" s="42"/>
      <c r="AE31" s="85"/>
      <c r="AF31" s="42"/>
    </row>
    <row r="32" spans="1:31" s="53" customFormat="1" ht="15" customHeight="1">
      <c r="A32" s="42"/>
      <c r="B32" s="45">
        <v>15</v>
      </c>
      <c r="C32" s="44" t="s">
        <v>80</v>
      </c>
      <c r="D32" s="265" t="s">
        <v>120</v>
      </c>
      <c r="E32" s="208" t="s">
        <v>71</v>
      </c>
      <c r="F32" s="47" t="s">
        <v>35</v>
      </c>
      <c r="G32" s="45">
        <v>9</v>
      </c>
      <c r="H32" s="48">
        <f>LOOKUP(G32,Calcul!$L$20:$M$51)</f>
        <v>7</v>
      </c>
      <c r="I32" s="45"/>
      <c r="J32" s="48"/>
      <c r="K32" s="45"/>
      <c r="L32" s="48"/>
      <c r="M32" s="47"/>
      <c r="N32" s="253"/>
      <c r="O32" s="262"/>
      <c r="P32" s="257"/>
      <c r="Q32" s="47"/>
      <c r="R32" s="253"/>
      <c r="S32" s="253"/>
      <c r="T32" s="253"/>
      <c r="U32" s="262">
        <v>7</v>
      </c>
      <c r="V32" s="253">
        <f>LOOKUP(U32,Calcul!$L$20:$M$51)</f>
        <v>9</v>
      </c>
      <c r="W32" s="45"/>
      <c r="X32" s="48"/>
      <c r="Y32" s="47">
        <f t="shared" si="5"/>
        <v>16</v>
      </c>
      <c r="Z32" s="45">
        <f t="shared" si="6"/>
        <v>2</v>
      </c>
      <c r="AA32" s="45"/>
      <c r="AB32" s="51">
        <f t="shared" si="9"/>
        <v>8</v>
      </c>
      <c r="AC32" s="128">
        <f t="shared" si="7"/>
        <v>24</v>
      </c>
      <c r="AD32" s="259"/>
      <c r="AE32" s="52"/>
    </row>
    <row r="33" spans="2:31" s="53" customFormat="1" ht="15" customHeight="1">
      <c r="B33" s="45">
        <v>16</v>
      </c>
      <c r="C33" s="267" t="s">
        <v>317</v>
      </c>
      <c r="D33" s="46" t="s">
        <v>316</v>
      </c>
      <c r="E33" s="208" t="s">
        <v>71</v>
      </c>
      <c r="F33" s="47" t="s">
        <v>35</v>
      </c>
      <c r="G33" s="45"/>
      <c r="H33" s="48"/>
      <c r="I33" s="45"/>
      <c r="J33" s="48"/>
      <c r="K33" s="45"/>
      <c r="L33" s="48"/>
      <c r="M33" s="47"/>
      <c r="N33" s="48"/>
      <c r="O33" s="45"/>
      <c r="P33" s="48"/>
      <c r="Q33" s="45"/>
      <c r="R33" s="48"/>
      <c r="S33" s="45"/>
      <c r="T33" s="48"/>
      <c r="U33" s="45">
        <v>5</v>
      </c>
      <c r="V33" s="253">
        <f>LOOKUP(U33,Calcul!$L$20:$M$51)</f>
        <v>11</v>
      </c>
      <c r="W33" s="45">
        <v>8</v>
      </c>
      <c r="X33" s="253">
        <f>LOOKUP(W33,Calcul!$L$20:$M$51)</f>
        <v>8</v>
      </c>
      <c r="Y33" s="47">
        <f t="shared" si="5"/>
        <v>19</v>
      </c>
      <c r="Z33" s="45">
        <f t="shared" si="6"/>
        <v>2</v>
      </c>
      <c r="AA33" s="45"/>
      <c r="AB33" s="51"/>
      <c r="AC33" s="128">
        <f t="shared" si="7"/>
        <v>19</v>
      </c>
      <c r="AD33" s="259"/>
      <c r="AE33" s="52"/>
    </row>
    <row r="34" spans="1:32" s="42" customFormat="1" ht="15" customHeight="1">
      <c r="A34" s="53"/>
      <c r="B34" s="45">
        <v>17</v>
      </c>
      <c r="C34" s="46" t="s">
        <v>318</v>
      </c>
      <c r="D34" s="265" t="s">
        <v>12</v>
      </c>
      <c r="E34" s="192" t="s">
        <v>71</v>
      </c>
      <c r="F34" s="47" t="s">
        <v>35</v>
      </c>
      <c r="G34" s="45">
        <v>10</v>
      </c>
      <c r="H34" s="48">
        <f>LOOKUP(G34,Calcul!$L$20:$M$51)</f>
        <v>6</v>
      </c>
      <c r="I34" s="45"/>
      <c r="J34" s="257"/>
      <c r="K34" s="45"/>
      <c r="L34" s="48"/>
      <c r="M34" s="47">
        <v>10</v>
      </c>
      <c r="N34" s="48">
        <f>LOOKUP(M34,Calcul!$L$20:$M$51)</f>
        <v>6</v>
      </c>
      <c r="O34" s="45"/>
      <c r="P34" s="48"/>
      <c r="Q34" s="45"/>
      <c r="R34" s="48"/>
      <c r="S34" s="45" t="s">
        <v>56</v>
      </c>
      <c r="T34" s="48">
        <f>LOOKUP(S34,Calcul!$L$20:$M$51)</f>
        <v>0</v>
      </c>
      <c r="U34" s="45"/>
      <c r="V34" s="48"/>
      <c r="W34" s="45"/>
      <c r="X34" s="257"/>
      <c r="Y34" s="47">
        <f t="shared" si="5"/>
        <v>12</v>
      </c>
      <c r="Z34" s="45">
        <f t="shared" si="6"/>
        <v>3</v>
      </c>
      <c r="AA34" s="45"/>
      <c r="AB34" s="51">
        <f>Y34/Z34</f>
        <v>4</v>
      </c>
      <c r="AC34" s="128">
        <f t="shared" si="7"/>
        <v>16</v>
      </c>
      <c r="AD34" s="259"/>
      <c r="AE34" s="52"/>
      <c r="AF34" s="53"/>
    </row>
    <row r="35" spans="2:31" s="42" customFormat="1" ht="15" customHeight="1">
      <c r="B35" s="45">
        <v>18</v>
      </c>
      <c r="C35" s="44" t="s">
        <v>319</v>
      </c>
      <c r="D35" s="46" t="s">
        <v>15</v>
      </c>
      <c r="E35" s="192" t="s">
        <v>71</v>
      </c>
      <c r="F35" s="47" t="s">
        <v>35</v>
      </c>
      <c r="G35" s="45">
        <v>3</v>
      </c>
      <c r="H35" s="48">
        <f>LOOKUP(G35,Calcul!$L$20:$M$51)</f>
        <v>15</v>
      </c>
      <c r="I35" s="45"/>
      <c r="J35" s="48"/>
      <c r="K35" s="45"/>
      <c r="L35" s="48"/>
      <c r="M35" s="47"/>
      <c r="N35" s="48"/>
      <c r="O35" s="45"/>
      <c r="P35" s="48"/>
      <c r="Q35" s="45"/>
      <c r="R35" s="48"/>
      <c r="S35" s="45"/>
      <c r="T35" s="48"/>
      <c r="U35" s="45"/>
      <c r="V35" s="48"/>
      <c r="W35" s="45"/>
      <c r="X35" s="48"/>
      <c r="Y35" s="47">
        <f t="shared" si="5"/>
        <v>15</v>
      </c>
      <c r="Z35" s="45">
        <f t="shared" si="6"/>
        <v>1</v>
      </c>
      <c r="AA35" s="45"/>
      <c r="AB35" s="51"/>
      <c r="AC35" s="128">
        <f t="shared" si="7"/>
        <v>15</v>
      </c>
      <c r="AE35" s="85"/>
    </row>
    <row r="36" spans="2:31" s="42" customFormat="1" ht="15" customHeight="1">
      <c r="B36" s="45">
        <v>19</v>
      </c>
      <c r="C36" s="46" t="s">
        <v>320</v>
      </c>
      <c r="D36" s="265" t="s">
        <v>33</v>
      </c>
      <c r="E36" s="208" t="s">
        <v>71</v>
      </c>
      <c r="F36" s="47" t="s">
        <v>52</v>
      </c>
      <c r="G36" s="45"/>
      <c r="H36" s="48"/>
      <c r="I36" s="263"/>
      <c r="J36" s="253"/>
      <c r="K36" s="45">
        <v>11</v>
      </c>
      <c r="L36" s="261">
        <f>LOOKUP(K36,Calcul!$L$20:$M$51)</f>
        <v>5</v>
      </c>
      <c r="M36" s="47"/>
      <c r="N36" s="48"/>
      <c r="O36" s="262"/>
      <c r="P36" s="48"/>
      <c r="Q36" s="45"/>
      <c r="R36" s="48"/>
      <c r="S36" s="45"/>
      <c r="T36" s="257"/>
      <c r="U36" s="262"/>
      <c r="V36" s="48"/>
      <c r="W36" s="45"/>
      <c r="X36" s="48"/>
      <c r="Y36" s="47">
        <f t="shared" si="5"/>
        <v>5</v>
      </c>
      <c r="Z36" s="45">
        <f t="shared" si="6"/>
        <v>1</v>
      </c>
      <c r="AA36" s="263">
        <v>5</v>
      </c>
      <c r="AB36" s="51">
        <f>Y36/Z36</f>
        <v>5</v>
      </c>
      <c r="AC36" s="128">
        <f t="shared" si="7"/>
        <v>15</v>
      </c>
      <c r="AE36" s="85"/>
    </row>
    <row r="37" spans="2:31" s="42" customFormat="1" ht="15" customHeight="1">
      <c r="B37" s="45">
        <v>20</v>
      </c>
      <c r="C37" s="44" t="s">
        <v>321</v>
      </c>
      <c r="D37" s="46" t="s">
        <v>41</v>
      </c>
      <c r="E37" s="192" t="s">
        <v>71</v>
      </c>
      <c r="F37" s="47" t="s">
        <v>35</v>
      </c>
      <c r="G37" s="45"/>
      <c r="H37" s="48"/>
      <c r="I37" s="45">
        <v>9</v>
      </c>
      <c r="J37" s="48">
        <f>LOOKUP(I37,Calcul!$L$20:$M$51)</f>
        <v>7</v>
      </c>
      <c r="K37" s="45"/>
      <c r="L37" s="48"/>
      <c r="M37" s="47">
        <v>11</v>
      </c>
      <c r="N37" s="48">
        <f>LOOKUP(M37,Calcul!$L$20:$M$51)</f>
        <v>5</v>
      </c>
      <c r="O37" s="262"/>
      <c r="P37" s="48"/>
      <c r="Q37" s="45"/>
      <c r="R37" s="48"/>
      <c r="S37" s="253"/>
      <c r="T37" s="253"/>
      <c r="U37" s="262"/>
      <c r="V37" s="48"/>
      <c r="W37" s="45"/>
      <c r="X37" s="48"/>
      <c r="Y37" s="47">
        <f t="shared" si="5"/>
        <v>12</v>
      </c>
      <c r="Z37" s="45">
        <f t="shared" si="6"/>
        <v>2</v>
      </c>
      <c r="AA37" s="45"/>
      <c r="AB37" s="51"/>
      <c r="AC37" s="128">
        <f t="shared" si="7"/>
        <v>12</v>
      </c>
      <c r="AE37" s="85"/>
    </row>
    <row r="38" spans="1:32" s="53" customFormat="1" ht="15" customHeight="1">
      <c r="A38" s="42"/>
      <c r="B38" s="45">
        <v>21</v>
      </c>
      <c r="C38" s="46" t="s">
        <v>322</v>
      </c>
      <c r="D38" s="265" t="s">
        <v>33</v>
      </c>
      <c r="E38" s="208" t="s">
        <v>71</v>
      </c>
      <c r="F38" s="47" t="s">
        <v>35</v>
      </c>
      <c r="G38" s="45">
        <v>14</v>
      </c>
      <c r="H38" s="48">
        <f>LOOKUP(G38,Calcul!$L$20:$M$51)</f>
        <v>2</v>
      </c>
      <c r="I38" s="45"/>
      <c r="J38" s="48"/>
      <c r="K38" s="45">
        <v>10</v>
      </c>
      <c r="L38" s="48">
        <f>LOOKUP(K38,Calcul!$L$20:$M$51)</f>
        <v>6</v>
      </c>
      <c r="M38" s="47"/>
      <c r="N38" s="48"/>
      <c r="O38" s="45"/>
      <c r="P38" s="48"/>
      <c r="Q38" s="45"/>
      <c r="R38" s="48"/>
      <c r="S38" s="48"/>
      <c r="T38" s="257"/>
      <c r="U38" s="45"/>
      <c r="V38" s="48"/>
      <c r="W38" s="45"/>
      <c r="X38" s="48"/>
      <c r="Y38" s="47">
        <f t="shared" si="5"/>
        <v>8</v>
      </c>
      <c r="Z38" s="45">
        <f t="shared" si="6"/>
        <v>2</v>
      </c>
      <c r="AA38" s="45"/>
      <c r="AB38" s="51">
        <f>Y38/Z38</f>
        <v>4</v>
      </c>
      <c r="AC38" s="128">
        <f t="shared" si="7"/>
        <v>12</v>
      </c>
      <c r="AD38" s="42"/>
      <c r="AE38" s="85"/>
      <c r="AF38" s="42"/>
    </row>
    <row r="39" spans="2:32" s="53" customFormat="1" ht="15" customHeight="1">
      <c r="B39" s="45">
        <v>22</v>
      </c>
      <c r="C39" s="44" t="s">
        <v>103</v>
      </c>
      <c r="D39" s="46" t="s">
        <v>70</v>
      </c>
      <c r="E39" s="208" t="s">
        <v>71</v>
      </c>
      <c r="F39" s="47" t="s">
        <v>35</v>
      </c>
      <c r="G39" s="45">
        <v>13</v>
      </c>
      <c r="H39" s="48">
        <f>LOOKUP(G39,Calcul!$L$20:$M$51)</f>
        <v>3</v>
      </c>
      <c r="I39" s="45"/>
      <c r="J39" s="48"/>
      <c r="K39" s="45"/>
      <c r="L39" s="48"/>
      <c r="M39" s="47" t="s">
        <v>56</v>
      </c>
      <c r="N39" s="48">
        <f>LOOKUP(M39,Calcul!$L$20:$M$51)</f>
        <v>0</v>
      </c>
      <c r="O39" s="262"/>
      <c r="P39" s="48"/>
      <c r="Q39" s="45"/>
      <c r="R39" s="48"/>
      <c r="S39" s="253"/>
      <c r="T39" s="253"/>
      <c r="U39" s="262">
        <v>9</v>
      </c>
      <c r="V39" s="253">
        <f>LOOKUP(U39,Calcul!$L$20:$M$51)</f>
        <v>7</v>
      </c>
      <c r="W39" s="45"/>
      <c r="X39" s="48"/>
      <c r="Y39" s="47">
        <f t="shared" si="5"/>
        <v>10</v>
      </c>
      <c r="Z39" s="45">
        <f t="shared" si="6"/>
        <v>3</v>
      </c>
      <c r="AA39" s="45"/>
      <c r="AB39" s="51"/>
      <c r="AC39" s="128">
        <f t="shared" si="7"/>
        <v>10</v>
      </c>
      <c r="AD39" s="42"/>
      <c r="AE39" s="85"/>
      <c r="AF39" s="42"/>
    </row>
    <row r="40" spans="2:31" s="42" customFormat="1" ht="15" customHeight="1">
      <c r="B40" s="45">
        <v>23</v>
      </c>
      <c r="C40" s="44" t="s">
        <v>58</v>
      </c>
      <c r="D40" s="46" t="s">
        <v>323</v>
      </c>
      <c r="E40" s="208" t="s">
        <v>71</v>
      </c>
      <c r="F40" s="47" t="s">
        <v>35</v>
      </c>
      <c r="G40" s="45"/>
      <c r="H40" s="48"/>
      <c r="I40" s="45"/>
      <c r="J40" s="48"/>
      <c r="K40" s="45"/>
      <c r="L40" s="48"/>
      <c r="M40" s="47"/>
      <c r="N40" s="48"/>
      <c r="O40" s="262"/>
      <c r="P40" s="48"/>
      <c r="Q40" s="45"/>
      <c r="R40" s="48"/>
      <c r="S40" s="45"/>
      <c r="T40" s="48"/>
      <c r="U40" s="262"/>
      <c r="V40" s="48"/>
      <c r="W40" s="45">
        <v>6</v>
      </c>
      <c r="X40" s="253">
        <f>LOOKUP(W40,Calcul!$L$20:$M$51)</f>
        <v>10</v>
      </c>
      <c r="Y40" s="47">
        <f t="shared" si="5"/>
        <v>10</v>
      </c>
      <c r="Z40" s="45">
        <f t="shared" si="6"/>
        <v>1</v>
      </c>
      <c r="AA40" s="45"/>
      <c r="AB40" s="51"/>
      <c r="AC40" s="128">
        <f t="shared" si="7"/>
        <v>10</v>
      </c>
      <c r="AE40" s="85"/>
    </row>
    <row r="41" spans="2:32" s="53" customFormat="1" ht="15" customHeight="1">
      <c r="B41" s="45">
        <v>24</v>
      </c>
      <c r="C41" s="46" t="s">
        <v>324</v>
      </c>
      <c r="D41" s="265" t="s">
        <v>12</v>
      </c>
      <c r="E41" s="192" t="s">
        <v>71</v>
      </c>
      <c r="F41" s="47" t="s">
        <v>35</v>
      </c>
      <c r="G41" s="45">
        <v>11</v>
      </c>
      <c r="H41" s="48">
        <f>LOOKUP(G41,Calcul!$L$20:$M$51)</f>
        <v>5</v>
      </c>
      <c r="I41" s="45"/>
      <c r="J41" s="257"/>
      <c r="K41" s="47"/>
      <c r="L41" s="253"/>
      <c r="M41" s="47"/>
      <c r="N41" s="48"/>
      <c r="O41" s="45"/>
      <c r="P41" s="48"/>
      <c r="Q41" s="45"/>
      <c r="R41" s="48"/>
      <c r="S41" s="45"/>
      <c r="T41" s="48"/>
      <c r="U41" s="45"/>
      <c r="V41" s="48"/>
      <c r="W41" s="45"/>
      <c r="X41" s="257"/>
      <c r="Y41" s="47">
        <f t="shared" si="5"/>
        <v>5</v>
      </c>
      <c r="Z41" s="45">
        <f t="shared" si="6"/>
        <v>1</v>
      </c>
      <c r="AA41" s="45"/>
      <c r="AB41" s="51">
        <f>Y41/Z41</f>
        <v>5</v>
      </c>
      <c r="AC41" s="128">
        <f t="shared" si="7"/>
        <v>10</v>
      </c>
      <c r="AD41" s="42"/>
      <c r="AE41" s="85"/>
      <c r="AF41" s="42"/>
    </row>
    <row r="42" spans="2:31" s="42" customFormat="1" ht="15" customHeight="1">
      <c r="B42" s="45">
        <v>25</v>
      </c>
      <c r="C42" s="267" t="s">
        <v>325</v>
      </c>
      <c r="D42" s="46" t="s">
        <v>54</v>
      </c>
      <c r="E42" s="208" t="s">
        <v>71</v>
      </c>
      <c r="F42" s="47" t="s">
        <v>90</v>
      </c>
      <c r="G42" s="45"/>
      <c r="H42" s="48"/>
      <c r="I42" s="45"/>
      <c r="J42" s="48"/>
      <c r="K42" s="45">
        <v>8</v>
      </c>
      <c r="L42" s="48">
        <f>LOOKUP(K42,Calcul!$L$20:$M$51)</f>
        <v>8</v>
      </c>
      <c r="M42" s="47"/>
      <c r="N42" s="48"/>
      <c r="O42" s="45"/>
      <c r="P42" s="48"/>
      <c r="Q42" s="45"/>
      <c r="R42" s="48"/>
      <c r="S42" s="45"/>
      <c r="T42" s="48"/>
      <c r="U42" s="45"/>
      <c r="V42" s="48"/>
      <c r="W42" s="45"/>
      <c r="X42" s="48"/>
      <c r="Y42" s="47">
        <f t="shared" si="5"/>
        <v>8</v>
      </c>
      <c r="Z42" s="45">
        <f t="shared" si="6"/>
        <v>1</v>
      </c>
      <c r="AA42" s="45"/>
      <c r="AB42" s="51"/>
      <c r="AC42" s="128">
        <f t="shared" si="7"/>
        <v>8</v>
      </c>
      <c r="AE42" s="85"/>
    </row>
    <row r="43" spans="1:31" s="42" customFormat="1" ht="15" customHeight="1">
      <c r="A43" s="53"/>
      <c r="B43" s="45">
        <v>26</v>
      </c>
      <c r="C43" s="46" t="s">
        <v>119</v>
      </c>
      <c r="D43" s="265" t="s">
        <v>120</v>
      </c>
      <c r="E43" s="192" t="s">
        <v>71</v>
      </c>
      <c r="F43" s="47" t="s">
        <v>35</v>
      </c>
      <c r="G43" s="45">
        <v>15</v>
      </c>
      <c r="H43" s="48">
        <f>LOOKUP(G43,Calcul!$L$20:$M$51)</f>
        <v>1</v>
      </c>
      <c r="I43" s="45"/>
      <c r="J43" s="253"/>
      <c r="K43" s="47"/>
      <c r="L43" s="253"/>
      <c r="M43" s="47"/>
      <c r="N43" s="48"/>
      <c r="O43" s="268"/>
      <c r="P43" s="257"/>
      <c r="Q43" s="47"/>
      <c r="R43" s="253"/>
      <c r="S43" s="45"/>
      <c r="T43" s="48"/>
      <c r="U43" s="268"/>
      <c r="V43" s="48"/>
      <c r="W43" s="45"/>
      <c r="X43" s="48"/>
      <c r="Y43" s="47">
        <f t="shared" si="5"/>
        <v>1</v>
      </c>
      <c r="Z43" s="45">
        <f t="shared" si="6"/>
        <v>1</v>
      </c>
      <c r="AA43" s="47"/>
      <c r="AB43" s="51">
        <f>Y43/Z43</f>
        <v>1</v>
      </c>
      <c r="AC43" s="128">
        <f t="shared" si="7"/>
        <v>2</v>
      </c>
      <c r="AE43" s="85"/>
    </row>
    <row r="44" spans="2:31" s="62" customFormat="1" ht="12.75">
      <c r="B44" s="213"/>
      <c r="C44" s="64"/>
      <c r="D44" s="66"/>
      <c r="E44" s="67"/>
      <c r="F44" s="68"/>
      <c r="G44" s="68"/>
      <c r="H44" s="69"/>
      <c r="I44" s="68"/>
      <c r="J44" s="69"/>
      <c r="K44" s="68"/>
      <c r="L44" s="69"/>
      <c r="M44" s="68"/>
      <c r="N44" s="70"/>
      <c r="O44" s="68"/>
      <c r="P44" s="68"/>
      <c r="Q44" s="68"/>
      <c r="R44" s="69"/>
      <c r="S44" s="68"/>
      <c r="T44" s="70"/>
      <c r="U44" s="68"/>
      <c r="V44" s="69"/>
      <c r="W44" s="68"/>
      <c r="X44" s="69"/>
      <c r="Y44" s="117"/>
      <c r="Z44" s="118"/>
      <c r="AA44" s="65"/>
      <c r="AB44" s="73"/>
      <c r="AC44" s="234"/>
      <c r="AE44" s="74"/>
    </row>
    <row r="45" spans="7:27" ht="15">
      <c r="G45" s="119"/>
      <c r="I45" s="119"/>
      <c r="K45" s="119"/>
      <c r="Y45" s="6"/>
      <c r="Z45" s="119"/>
      <c r="AA45" s="119"/>
    </row>
    <row r="46" spans="2:31" s="13" customFormat="1" ht="15.75">
      <c r="B46" s="14"/>
      <c r="C46" s="236"/>
      <c r="D46" s="235"/>
      <c r="F46" s="236"/>
      <c r="G46" s="237" t="s">
        <v>1</v>
      </c>
      <c r="H46" s="237"/>
      <c r="I46" s="237" t="s">
        <v>2</v>
      </c>
      <c r="J46" s="237"/>
      <c r="K46" s="237" t="s">
        <v>3</v>
      </c>
      <c r="L46" s="237"/>
      <c r="M46" s="237" t="s">
        <v>4</v>
      </c>
      <c r="N46" s="237"/>
      <c r="O46" s="237" t="s">
        <v>299</v>
      </c>
      <c r="P46" s="237"/>
      <c r="Q46" s="237" t="s">
        <v>5</v>
      </c>
      <c r="R46" s="237"/>
      <c r="S46" s="237" t="s">
        <v>300</v>
      </c>
      <c r="T46" s="237"/>
      <c r="U46" s="237" t="s">
        <v>9</v>
      </c>
      <c r="V46" s="237"/>
      <c r="W46" s="237" t="s">
        <v>10</v>
      </c>
      <c r="X46" s="237"/>
      <c r="Y46" s="238"/>
      <c r="Z46" s="239"/>
      <c r="AA46" s="239"/>
      <c r="AB46" s="240"/>
      <c r="AC46" s="241"/>
      <c r="AE46" s="22"/>
    </row>
    <row r="47" spans="2:31" s="23" customFormat="1" ht="12.75" customHeight="1">
      <c r="B47" s="206"/>
      <c r="C47" s="242"/>
      <c r="D47" s="243"/>
      <c r="E47" s="244"/>
      <c r="F47" s="245"/>
      <c r="G47" s="246" t="s">
        <v>11</v>
      </c>
      <c r="H47" s="246"/>
      <c r="I47" s="246" t="s">
        <v>12</v>
      </c>
      <c r="J47" s="246"/>
      <c r="K47" s="246" t="s">
        <v>13</v>
      </c>
      <c r="L47" s="246"/>
      <c r="M47" s="246" t="s">
        <v>14</v>
      </c>
      <c r="N47" s="246"/>
      <c r="O47" s="246" t="s">
        <v>120</v>
      </c>
      <c r="P47" s="246"/>
      <c r="Q47" s="246" t="s">
        <v>301</v>
      </c>
      <c r="R47" s="246"/>
      <c r="S47" s="246" t="s">
        <v>33</v>
      </c>
      <c r="T47" s="246"/>
      <c r="U47" s="246" t="s">
        <v>19</v>
      </c>
      <c r="V47" s="246"/>
      <c r="W47" s="246" t="s">
        <v>12</v>
      </c>
      <c r="X47" s="246"/>
      <c r="Y47" s="247"/>
      <c r="Z47" s="248" t="s">
        <v>302</v>
      </c>
      <c r="AA47" s="249" t="s">
        <v>303</v>
      </c>
      <c r="AB47" s="250" t="s">
        <v>304</v>
      </c>
      <c r="AC47" s="251"/>
      <c r="AE47" s="32"/>
    </row>
    <row r="48" spans="3:29" ht="15.75">
      <c r="C48" s="33" t="s">
        <v>20</v>
      </c>
      <c r="D48" s="35" t="s">
        <v>23</v>
      </c>
      <c r="E48" s="36" t="s">
        <v>24</v>
      </c>
      <c r="F48" s="37" t="s">
        <v>25</v>
      </c>
      <c r="G48" s="38" t="s">
        <v>26</v>
      </c>
      <c r="H48" s="34" t="s">
        <v>27</v>
      </c>
      <c r="I48" s="38" t="s">
        <v>26</v>
      </c>
      <c r="J48" s="34" t="s">
        <v>27</v>
      </c>
      <c r="K48" s="38" t="s">
        <v>26</v>
      </c>
      <c r="L48" s="34" t="s">
        <v>27</v>
      </c>
      <c r="M48" s="39" t="s">
        <v>26</v>
      </c>
      <c r="N48" s="34" t="s">
        <v>27</v>
      </c>
      <c r="O48" s="38" t="s">
        <v>26</v>
      </c>
      <c r="P48" s="34" t="s">
        <v>27</v>
      </c>
      <c r="Q48" s="39" t="s">
        <v>26</v>
      </c>
      <c r="R48" s="34" t="s">
        <v>27</v>
      </c>
      <c r="S48" s="39" t="s">
        <v>26</v>
      </c>
      <c r="T48" s="34" t="s">
        <v>27</v>
      </c>
      <c r="U48" s="38" t="s">
        <v>26</v>
      </c>
      <c r="V48" s="34" t="s">
        <v>27</v>
      </c>
      <c r="W48" s="38" t="s">
        <v>26</v>
      </c>
      <c r="X48" s="34" t="s">
        <v>27</v>
      </c>
      <c r="Y48" s="40" t="s">
        <v>28</v>
      </c>
      <c r="Z48" s="248"/>
      <c r="AA48" s="249"/>
      <c r="AB48" s="250"/>
      <c r="AC48" s="41" t="s">
        <v>305</v>
      </c>
    </row>
    <row r="49" spans="1:32" s="53" customFormat="1" ht="15" customHeight="1">
      <c r="A49" s="42"/>
      <c r="B49" s="48">
        <v>1</v>
      </c>
      <c r="C49" s="266" t="s">
        <v>114</v>
      </c>
      <c r="D49" s="254" t="s">
        <v>54</v>
      </c>
      <c r="E49" s="256" t="s">
        <v>115</v>
      </c>
      <c r="F49" s="47"/>
      <c r="G49" s="45">
        <v>3</v>
      </c>
      <c r="H49" s="48">
        <f>LOOKUP(G49,Calcul!$L$20:$M$51)</f>
        <v>15</v>
      </c>
      <c r="I49" s="45">
        <v>4</v>
      </c>
      <c r="J49" s="48">
        <f>LOOKUP(I49,Calcul!$L$20:$M$51)</f>
        <v>13</v>
      </c>
      <c r="K49" s="45">
        <v>3</v>
      </c>
      <c r="L49" s="48">
        <f>LOOKUP(K49,Calcul!$L$20:$M$51)</f>
        <v>15</v>
      </c>
      <c r="M49" s="47">
        <v>4</v>
      </c>
      <c r="N49" s="48">
        <f>LOOKUP(M49,Calcul!$L$20:$M$51)</f>
        <v>13</v>
      </c>
      <c r="O49" s="45">
        <v>1</v>
      </c>
      <c r="P49" s="48">
        <f>LOOKUP(O49,Calcul!$L$20:$M$51)</f>
        <v>20</v>
      </c>
      <c r="Q49" s="45"/>
      <c r="R49" s="48"/>
      <c r="S49" s="47">
        <v>1</v>
      </c>
      <c r="T49" s="48">
        <f>LOOKUP(S49,Calcul!$L$20:$M$51)</f>
        <v>20</v>
      </c>
      <c r="U49" s="45">
        <v>4</v>
      </c>
      <c r="V49" s="253">
        <f>LOOKUP(U49,Calcul!$L$20:$M$51)</f>
        <v>13</v>
      </c>
      <c r="W49" s="45"/>
      <c r="X49" s="48"/>
      <c r="Y49" s="47">
        <f aca="true" t="shared" si="10" ref="Y49:Y78">SUM(H49,L49,J49,P49,R49,N49,T49,V49,X49)</f>
        <v>109</v>
      </c>
      <c r="Z49" s="45">
        <f aca="true" t="shared" si="11" ref="Z49:Z78">COUNTA(G49,K49,I49,O49,Q49,M49,S49,U49,W49)</f>
        <v>7</v>
      </c>
      <c r="AA49" s="45"/>
      <c r="AB49" s="51"/>
      <c r="AC49" s="258">
        <f aca="true" t="shared" si="12" ref="AC49:AC78">Y49+AA49+AB49</f>
        <v>109</v>
      </c>
      <c r="AD49" s="42"/>
      <c r="AE49" s="85"/>
      <c r="AF49" s="42"/>
    </row>
    <row r="50" spans="1:32" s="53" customFormat="1" ht="15" customHeight="1">
      <c r="A50" s="42"/>
      <c r="B50" s="48">
        <v>2</v>
      </c>
      <c r="C50" s="266" t="s">
        <v>86</v>
      </c>
      <c r="D50" s="254" t="s">
        <v>54</v>
      </c>
      <c r="E50" s="256" t="s">
        <v>115</v>
      </c>
      <c r="F50" s="47"/>
      <c r="G50" s="45">
        <v>5</v>
      </c>
      <c r="H50" s="48">
        <f>LOOKUP(G50,Calcul!$L$20:$M$51)</f>
        <v>11</v>
      </c>
      <c r="I50" s="45">
        <v>10</v>
      </c>
      <c r="J50" s="48">
        <f>LOOKUP(I50,Calcul!$L$20:$M$51)</f>
        <v>6</v>
      </c>
      <c r="K50" s="45">
        <v>8</v>
      </c>
      <c r="L50" s="48">
        <f>LOOKUP(K50,Calcul!$L$20:$M$51)</f>
        <v>8</v>
      </c>
      <c r="M50" s="269">
        <v>2</v>
      </c>
      <c r="N50" s="48">
        <f>LOOKUP(M50,Calcul!$L$20:$M$51)</f>
        <v>17</v>
      </c>
      <c r="O50" s="45">
        <v>3</v>
      </c>
      <c r="P50" s="48">
        <f>LOOKUP(O50,Calcul!$L$20:$M$51)</f>
        <v>15</v>
      </c>
      <c r="Q50" s="45">
        <v>4</v>
      </c>
      <c r="R50" s="48">
        <f>LOOKUP(Q50,Calcul!$L$20:$M$51)</f>
        <v>13</v>
      </c>
      <c r="S50" s="45">
        <v>6</v>
      </c>
      <c r="T50" s="48">
        <f>LOOKUP(S50,Calcul!$L$20:$M$51)</f>
        <v>10</v>
      </c>
      <c r="U50" s="45">
        <v>2</v>
      </c>
      <c r="V50" s="253">
        <f>LOOKUP(U50,Calcul!$L$20:$M$51)</f>
        <v>17</v>
      </c>
      <c r="W50" s="45">
        <v>7</v>
      </c>
      <c r="X50" s="253">
        <f>LOOKUP(W50,Calcul!$L$20:$M$51)</f>
        <v>9</v>
      </c>
      <c r="Y50" s="47">
        <f t="shared" si="10"/>
        <v>106</v>
      </c>
      <c r="Z50" s="45">
        <f t="shared" si="11"/>
        <v>9</v>
      </c>
      <c r="AA50" s="45"/>
      <c r="AB50" s="51"/>
      <c r="AC50" s="258">
        <f t="shared" si="12"/>
        <v>106</v>
      </c>
      <c r="AD50" s="42"/>
      <c r="AE50" s="85"/>
      <c r="AF50" s="42"/>
    </row>
    <row r="51" spans="1:32" s="53" customFormat="1" ht="15" customHeight="1">
      <c r="A51" s="42"/>
      <c r="B51" s="48">
        <v>3</v>
      </c>
      <c r="C51" s="266" t="s">
        <v>135</v>
      </c>
      <c r="D51" s="254" t="s">
        <v>54</v>
      </c>
      <c r="E51" s="256" t="s">
        <v>115</v>
      </c>
      <c r="F51" s="47"/>
      <c r="G51" s="45">
        <v>2</v>
      </c>
      <c r="H51" s="48">
        <v>17</v>
      </c>
      <c r="I51" s="45">
        <v>6</v>
      </c>
      <c r="J51" s="48">
        <f>LOOKUP(I51,Calcul!$L$20:$M$51)</f>
        <v>10</v>
      </c>
      <c r="K51" s="45"/>
      <c r="L51" s="48"/>
      <c r="M51" s="270">
        <v>5</v>
      </c>
      <c r="N51" s="48">
        <f>LOOKUP(M51,Calcul!$L$20:$M$51)</f>
        <v>11</v>
      </c>
      <c r="O51" s="45"/>
      <c r="P51" s="48"/>
      <c r="Q51" s="45"/>
      <c r="R51" s="48"/>
      <c r="S51" s="47">
        <v>4</v>
      </c>
      <c r="T51" s="48">
        <f>LOOKUP(S51,Calcul!$L$20:$M$51)</f>
        <v>13</v>
      </c>
      <c r="U51" s="45">
        <v>3</v>
      </c>
      <c r="V51" s="253">
        <f>LOOKUP(U51,Calcul!$L$20:$M$51)</f>
        <v>15</v>
      </c>
      <c r="W51" s="45">
        <v>2</v>
      </c>
      <c r="X51" s="253">
        <f>LOOKUP(W51,Calcul!$L$20:$M$51)</f>
        <v>17</v>
      </c>
      <c r="Y51" s="47">
        <f t="shared" si="10"/>
        <v>83</v>
      </c>
      <c r="Z51" s="45">
        <f t="shared" si="11"/>
        <v>6</v>
      </c>
      <c r="AA51" s="45"/>
      <c r="AB51" s="51"/>
      <c r="AC51" s="258">
        <f t="shared" si="12"/>
        <v>83</v>
      </c>
      <c r="AD51" s="42"/>
      <c r="AE51" s="85"/>
      <c r="AF51" s="42"/>
    </row>
    <row r="52" spans="1:32" s="53" customFormat="1" ht="15" customHeight="1">
      <c r="A52" s="42"/>
      <c r="B52" s="45">
        <v>4</v>
      </c>
      <c r="C52" s="44" t="s">
        <v>123</v>
      </c>
      <c r="D52" s="265" t="s">
        <v>33</v>
      </c>
      <c r="E52" s="208" t="s">
        <v>115</v>
      </c>
      <c r="F52" s="47"/>
      <c r="G52" s="45">
        <v>1</v>
      </c>
      <c r="H52" s="48">
        <f>LOOKUP(G52,Calcul!$L$20:$M$51)</f>
        <v>20</v>
      </c>
      <c r="I52" s="45">
        <v>1</v>
      </c>
      <c r="J52" s="48">
        <f>LOOKUP(I52,Calcul!$L$20:$M$51)</f>
        <v>20</v>
      </c>
      <c r="K52" s="45"/>
      <c r="L52" s="271"/>
      <c r="M52" s="47"/>
      <c r="N52" s="48"/>
      <c r="O52" s="268"/>
      <c r="P52" s="271"/>
      <c r="Q52" s="268"/>
      <c r="R52" s="271"/>
      <c r="S52" s="45"/>
      <c r="T52" s="257"/>
      <c r="U52" s="268">
        <v>1</v>
      </c>
      <c r="V52" s="253">
        <f>LOOKUP(U52,Calcul!$L$20:$M$51)</f>
        <v>20</v>
      </c>
      <c r="W52" s="45"/>
      <c r="X52" s="48"/>
      <c r="Y52" s="47">
        <f t="shared" si="10"/>
        <v>60</v>
      </c>
      <c r="Z52" s="45">
        <f t="shared" si="11"/>
        <v>3</v>
      </c>
      <c r="AA52" s="45"/>
      <c r="AB52" s="51">
        <f>Y52/Z52</f>
        <v>20</v>
      </c>
      <c r="AC52" s="128">
        <f t="shared" si="12"/>
        <v>80</v>
      </c>
      <c r="AD52" s="42"/>
      <c r="AE52" s="85"/>
      <c r="AF52" s="42"/>
    </row>
    <row r="53" spans="2:31" s="53" customFormat="1" ht="15" customHeight="1">
      <c r="B53" s="45">
        <v>5</v>
      </c>
      <c r="C53" s="44" t="s">
        <v>326</v>
      </c>
      <c r="D53" s="46" t="s">
        <v>70</v>
      </c>
      <c r="E53" s="208" t="s">
        <v>115</v>
      </c>
      <c r="F53" s="47"/>
      <c r="G53" s="45">
        <v>6</v>
      </c>
      <c r="H53" s="48">
        <f>LOOKUP(G53,Calcul!$L$20:$M$51)</f>
        <v>10</v>
      </c>
      <c r="I53" s="45">
        <v>2</v>
      </c>
      <c r="J53" s="48">
        <f>LOOKUP(I53,Calcul!$L$20:$M$51)</f>
        <v>17</v>
      </c>
      <c r="K53" s="45">
        <v>7</v>
      </c>
      <c r="L53" s="48">
        <f>LOOKUP(K53,Calcul!$L$20:$M$51)</f>
        <v>9</v>
      </c>
      <c r="M53" s="269">
        <v>7</v>
      </c>
      <c r="N53" s="48">
        <f>LOOKUP(M53,Calcul!$L$20:$M$51)</f>
        <v>9</v>
      </c>
      <c r="O53" s="45">
        <v>4</v>
      </c>
      <c r="P53" s="48">
        <f>LOOKUP(O53,Calcul!$L$20:$M$51)</f>
        <v>13</v>
      </c>
      <c r="Q53" s="45">
        <v>3</v>
      </c>
      <c r="R53" s="48">
        <f>LOOKUP(Q53,Calcul!$L$20:$M$51)</f>
        <v>15</v>
      </c>
      <c r="S53" s="45"/>
      <c r="T53" s="48"/>
      <c r="U53" s="45"/>
      <c r="V53" s="48"/>
      <c r="W53" s="45"/>
      <c r="X53" s="48"/>
      <c r="Y53" s="47">
        <f t="shared" si="10"/>
        <v>73</v>
      </c>
      <c r="Z53" s="45">
        <f t="shared" si="11"/>
        <v>6</v>
      </c>
      <c r="AA53" s="45"/>
      <c r="AB53" s="51"/>
      <c r="AC53" s="128">
        <f t="shared" si="12"/>
        <v>73</v>
      </c>
      <c r="AD53" s="259"/>
      <c r="AE53" s="52"/>
    </row>
    <row r="54" spans="2:32" s="42" customFormat="1" ht="15" customHeight="1">
      <c r="B54" s="45">
        <v>6</v>
      </c>
      <c r="C54" s="44" t="s">
        <v>327</v>
      </c>
      <c r="D54" s="46" t="s">
        <v>165</v>
      </c>
      <c r="E54" s="208" t="s">
        <v>115</v>
      </c>
      <c r="F54" s="47"/>
      <c r="G54" s="47">
        <v>4</v>
      </c>
      <c r="H54" s="48">
        <f>LOOKUP(G54,Calcul!$L$20:$M$51)</f>
        <v>13</v>
      </c>
      <c r="I54" s="47">
        <v>17</v>
      </c>
      <c r="J54" s="48">
        <f>LOOKUP(I54,Calcul!$L$20:$M$51)</f>
        <v>0</v>
      </c>
      <c r="K54" s="47">
        <v>11</v>
      </c>
      <c r="L54" s="48">
        <f>LOOKUP(K54,Calcul!$L$20:$M$51)</f>
        <v>5</v>
      </c>
      <c r="M54" s="262">
        <v>6</v>
      </c>
      <c r="N54" s="48">
        <f>LOOKUP(M54,Calcul!$L$20:$M$51)</f>
        <v>10</v>
      </c>
      <c r="O54" s="47"/>
      <c r="P54" s="48"/>
      <c r="Q54" s="45">
        <v>7</v>
      </c>
      <c r="R54" s="48">
        <f>LOOKUP(Q54,Calcul!$L$20:$M$51)</f>
        <v>9</v>
      </c>
      <c r="S54" s="45">
        <v>8</v>
      </c>
      <c r="T54" s="48">
        <f>LOOKUP(S54,Calcul!$L$20:$M$51)</f>
        <v>8</v>
      </c>
      <c r="U54" s="47"/>
      <c r="V54" s="48"/>
      <c r="W54" s="47">
        <v>1</v>
      </c>
      <c r="X54" s="253">
        <f>LOOKUP(W54,Calcul!$L$20:$M$51)</f>
        <v>20</v>
      </c>
      <c r="Y54" s="47">
        <f t="shared" si="10"/>
        <v>65</v>
      </c>
      <c r="Z54" s="45">
        <f t="shared" si="11"/>
        <v>7</v>
      </c>
      <c r="AA54" s="45"/>
      <c r="AB54" s="51"/>
      <c r="AC54" s="128">
        <f t="shared" si="12"/>
        <v>65</v>
      </c>
      <c r="AD54" s="259"/>
      <c r="AE54" s="52"/>
      <c r="AF54" s="53"/>
    </row>
    <row r="55" spans="2:31" s="42" customFormat="1" ht="15" customHeight="1">
      <c r="B55" s="45">
        <v>7</v>
      </c>
      <c r="C55" s="46" t="s">
        <v>146</v>
      </c>
      <c r="D55" s="46" t="s">
        <v>165</v>
      </c>
      <c r="E55" s="208" t="s">
        <v>115</v>
      </c>
      <c r="F55" s="47"/>
      <c r="G55" s="45"/>
      <c r="H55" s="48"/>
      <c r="I55" s="45">
        <v>9</v>
      </c>
      <c r="J55" s="48">
        <f>LOOKUP(I55,Calcul!$L$20:$M$51)</f>
        <v>7</v>
      </c>
      <c r="K55" s="45"/>
      <c r="L55" s="48"/>
      <c r="M55" s="47">
        <v>1</v>
      </c>
      <c r="N55" s="48">
        <f>LOOKUP(M55,Calcul!$L$20:$M$51)</f>
        <v>20</v>
      </c>
      <c r="O55" s="45"/>
      <c r="P55" s="48"/>
      <c r="Q55" s="45"/>
      <c r="R55" s="48"/>
      <c r="S55" s="45">
        <v>7</v>
      </c>
      <c r="T55" s="48">
        <f>LOOKUP(S55,Calcul!$L$20:$M$51)</f>
        <v>9</v>
      </c>
      <c r="U55" s="45">
        <v>6</v>
      </c>
      <c r="V55" s="253">
        <f>LOOKUP(U55,Calcul!$L$20:$M$51)</f>
        <v>10</v>
      </c>
      <c r="W55" s="45">
        <v>4</v>
      </c>
      <c r="X55" s="253">
        <f>LOOKUP(W55,Calcul!$L$20:$M$51)</f>
        <v>13</v>
      </c>
      <c r="Y55" s="47">
        <f t="shared" si="10"/>
        <v>59</v>
      </c>
      <c r="Z55" s="45">
        <f t="shared" si="11"/>
        <v>5</v>
      </c>
      <c r="AA55" s="45"/>
      <c r="AB55" s="51"/>
      <c r="AC55" s="128">
        <f t="shared" si="12"/>
        <v>59</v>
      </c>
      <c r="AE55" s="85"/>
    </row>
    <row r="56" spans="2:31" s="42" customFormat="1" ht="15" customHeight="1">
      <c r="B56" s="45">
        <v>8</v>
      </c>
      <c r="C56" s="44" t="s">
        <v>328</v>
      </c>
      <c r="D56" s="265" t="s">
        <v>33</v>
      </c>
      <c r="E56" s="208" t="s">
        <v>115</v>
      </c>
      <c r="F56" s="47"/>
      <c r="G56" s="45"/>
      <c r="H56" s="271"/>
      <c r="I56" s="45"/>
      <c r="J56" s="271"/>
      <c r="K56" s="45"/>
      <c r="L56" s="271"/>
      <c r="M56" s="47"/>
      <c r="N56" s="48"/>
      <c r="O56" s="268">
        <v>2</v>
      </c>
      <c r="P56" s="48">
        <f>LOOKUP(O56,Calcul!$L$20:$M$51)</f>
        <v>17</v>
      </c>
      <c r="Q56" s="268">
        <v>2</v>
      </c>
      <c r="R56" s="48">
        <f>LOOKUP(Q56,Calcul!$L$20:$M$51)</f>
        <v>17</v>
      </c>
      <c r="S56" s="45"/>
      <c r="T56" s="257"/>
      <c r="U56" s="268">
        <v>8</v>
      </c>
      <c r="V56" s="253">
        <f>LOOKUP(U56,Calcul!$L$20:$M$51)</f>
        <v>8</v>
      </c>
      <c r="W56" s="45"/>
      <c r="X56" s="48"/>
      <c r="Y56" s="47">
        <f t="shared" si="10"/>
        <v>42</v>
      </c>
      <c r="Z56" s="45">
        <f t="shared" si="11"/>
        <v>3</v>
      </c>
      <c r="AA56" s="45"/>
      <c r="AB56" s="51">
        <f>Y56/Z56</f>
        <v>14</v>
      </c>
      <c r="AC56" s="128">
        <f t="shared" si="12"/>
        <v>56</v>
      </c>
      <c r="AE56" s="85"/>
    </row>
    <row r="57" spans="2:31" s="42" customFormat="1" ht="15" customHeight="1">
      <c r="B57" s="45">
        <v>9</v>
      </c>
      <c r="C57" s="44" t="s">
        <v>329</v>
      </c>
      <c r="D57" s="46" t="s">
        <v>330</v>
      </c>
      <c r="E57" s="208" t="s">
        <v>115</v>
      </c>
      <c r="F57" s="47"/>
      <c r="G57" s="45"/>
      <c r="H57" s="48"/>
      <c r="I57" s="45">
        <v>15</v>
      </c>
      <c r="J57" s="48">
        <f>LOOKUP(I57,Calcul!$L$20:$M$51)</f>
        <v>1</v>
      </c>
      <c r="K57" s="45">
        <v>9</v>
      </c>
      <c r="L57" s="48">
        <f>LOOKUP(K57,Calcul!$L$20:$M$51)</f>
        <v>7</v>
      </c>
      <c r="M57" s="47">
        <v>10</v>
      </c>
      <c r="N57" s="48">
        <f>LOOKUP(M57,Calcul!$L$20:$M$51)</f>
        <v>6</v>
      </c>
      <c r="O57" s="45"/>
      <c r="P57" s="48"/>
      <c r="Q57" s="45">
        <v>1</v>
      </c>
      <c r="R57" s="48">
        <f>LOOKUP(Q57,Calcul!$L$20:$M$51)</f>
        <v>20</v>
      </c>
      <c r="S57" s="47"/>
      <c r="T57" s="48"/>
      <c r="U57" s="45">
        <v>5</v>
      </c>
      <c r="V57" s="253">
        <f>LOOKUP(U57,Calcul!$L$20:$M$51)</f>
        <v>11</v>
      </c>
      <c r="W57" s="45"/>
      <c r="X57" s="48"/>
      <c r="Y57" s="47">
        <f t="shared" si="10"/>
        <v>45</v>
      </c>
      <c r="Z57" s="45">
        <f t="shared" si="11"/>
        <v>5</v>
      </c>
      <c r="AA57" s="45"/>
      <c r="AB57" s="51"/>
      <c r="AC57" s="128">
        <f t="shared" si="12"/>
        <v>45</v>
      </c>
      <c r="AD57" s="272"/>
      <c r="AE57" s="85"/>
    </row>
    <row r="58" spans="2:32" s="42" customFormat="1" ht="15" customHeight="1">
      <c r="B58" s="45">
        <v>10</v>
      </c>
      <c r="C58" s="44" t="s">
        <v>173</v>
      </c>
      <c r="D58" s="46" t="s">
        <v>54</v>
      </c>
      <c r="E58" s="208" t="s">
        <v>115</v>
      </c>
      <c r="F58" s="47"/>
      <c r="G58" s="45">
        <v>10</v>
      </c>
      <c r="H58" s="48">
        <f>LOOKUP(G58,Calcul!$L$20:$M$51)</f>
        <v>6</v>
      </c>
      <c r="I58" s="45">
        <v>5</v>
      </c>
      <c r="J58" s="48">
        <f>LOOKUP(I58,Calcul!$L$20:$M$51)</f>
        <v>11</v>
      </c>
      <c r="K58" s="45">
        <v>2</v>
      </c>
      <c r="L58" s="48">
        <f>LOOKUP(K58,Calcul!$L$20:$M$51)</f>
        <v>17</v>
      </c>
      <c r="M58" s="47"/>
      <c r="N58" s="253"/>
      <c r="O58" s="45"/>
      <c r="P58" s="48"/>
      <c r="Q58" s="45"/>
      <c r="R58" s="48"/>
      <c r="S58" s="47">
        <v>5</v>
      </c>
      <c r="T58" s="48">
        <f>LOOKUP(S58,Calcul!$L$20:$M$51)</f>
        <v>11</v>
      </c>
      <c r="U58" s="45"/>
      <c r="V58" s="48"/>
      <c r="W58" s="45"/>
      <c r="X58" s="48"/>
      <c r="Y58" s="47">
        <f t="shared" si="10"/>
        <v>45</v>
      </c>
      <c r="Z58" s="45">
        <f t="shared" si="11"/>
        <v>4</v>
      </c>
      <c r="AA58" s="45"/>
      <c r="AB58" s="51"/>
      <c r="AC58" s="128">
        <f t="shared" si="12"/>
        <v>45</v>
      </c>
      <c r="AD58" s="259"/>
      <c r="AE58" s="52"/>
      <c r="AF58" s="53"/>
    </row>
    <row r="59" spans="2:32" s="42" customFormat="1" ht="15" customHeight="1">
      <c r="B59" s="45">
        <v>11</v>
      </c>
      <c r="C59" s="44" t="s">
        <v>185</v>
      </c>
      <c r="D59" s="46" t="s">
        <v>70</v>
      </c>
      <c r="E59" s="208" t="s">
        <v>115</v>
      </c>
      <c r="F59" s="47"/>
      <c r="G59" s="45"/>
      <c r="H59" s="48"/>
      <c r="I59" s="45"/>
      <c r="J59" s="48"/>
      <c r="K59" s="45">
        <v>14</v>
      </c>
      <c r="L59" s="48">
        <f>LOOKUP(K59,Calcul!$L$20:$M$51)</f>
        <v>2</v>
      </c>
      <c r="M59" s="47">
        <v>9</v>
      </c>
      <c r="N59" s="48">
        <f>LOOKUP(M59,Calcul!$L$20:$M$51)</f>
        <v>7</v>
      </c>
      <c r="O59" s="45">
        <v>7</v>
      </c>
      <c r="P59" s="48">
        <f>LOOKUP(O59,Calcul!$L$20:$M$51)</f>
        <v>9</v>
      </c>
      <c r="Q59" s="45">
        <v>6</v>
      </c>
      <c r="R59" s="48">
        <f>LOOKUP(Q59,Calcul!$L$20:$M$51)</f>
        <v>10</v>
      </c>
      <c r="S59" s="45"/>
      <c r="T59" s="48"/>
      <c r="U59" s="45">
        <v>9</v>
      </c>
      <c r="V59" s="253">
        <f>LOOKUP(U59,Calcul!$L$20:$M$51)</f>
        <v>7</v>
      </c>
      <c r="W59" s="45">
        <v>8</v>
      </c>
      <c r="X59" s="253">
        <f>LOOKUP(W59,Calcul!$L$20:$M$51)</f>
        <v>8</v>
      </c>
      <c r="Y59" s="47">
        <f t="shared" si="10"/>
        <v>43</v>
      </c>
      <c r="Z59" s="45">
        <f t="shared" si="11"/>
        <v>6</v>
      </c>
      <c r="AA59" s="45"/>
      <c r="AB59" s="51"/>
      <c r="AC59" s="128">
        <f t="shared" si="12"/>
        <v>43</v>
      </c>
      <c r="AD59" s="259"/>
      <c r="AE59" s="52"/>
      <c r="AF59" s="53"/>
    </row>
    <row r="60" spans="1:32" s="42" customFormat="1" ht="15" customHeight="1">
      <c r="A60" s="53"/>
      <c r="B60" s="45">
        <v>12</v>
      </c>
      <c r="C60" s="267" t="s">
        <v>96</v>
      </c>
      <c r="D60" s="265" t="s">
        <v>33</v>
      </c>
      <c r="E60" s="208" t="s">
        <v>115</v>
      </c>
      <c r="F60" s="263"/>
      <c r="G60" s="45"/>
      <c r="H60" s="48"/>
      <c r="I60" s="45"/>
      <c r="J60" s="261"/>
      <c r="K60" s="45"/>
      <c r="L60" s="261"/>
      <c r="M60" s="269"/>
      <c r="N60" s="48"/>
      <c r="O60" s="45"/>
      <c r="P60" s="48"/>
      <c r="Q60" s="45"/>
      <c r="R60" s="48"/>
      <c r="S60" s="45"/>
      <c r="T60" s="257"/>
      <c r="U60" s="45">
        <v>7</v>
      </c>
      <c r="V60" s="253">
        <f>LOOKUP(U60,Calcul!$L$20:$M$51)</f>
        <v>9</v>
      </c>
      <c r="W60" s="45">
        <v>9</v>
      </c>
      <c r="X60" s="253">
        <f>LOOKUP(W60,Calcul!$L$20:$M$51)</f>
        <v>7</v>
      </c>
      <c r="Y60" s="47">
        <f t="shared" si="10"/>
        <v>16</v>
      </c>
      <c r="Z60" s="45">
        <f t="shared" si="11"/>
        <v>2</v>
      </c>
      <c r="AA60" s="263">
        <v>16</v>
      </c>
      <c r="AB60" s="51">
        <f aca="true" t="shared" si="13" ref="AB60:AB62">Y60/Z60</f>
        <v>8</v>
      </c>
      <c r="AC60" s="128">
        <f t="shared" si="12"/>
        <v>40</v>
      </c>
      <c r="AD60" s="259"/>
      <c r="AE60" s="52"/>
      <c r="AF60" s="53"/>
    </row>
    <row r="61" spans="1:32" s="53" customFormat="1" ht="15" customHeight="1">
      <c r="A61" s="42"/>
      <c r="B61" s="45">
        <v>13</v>
      </c>
      <c r="C61" s="44" t="s">
        <v>49</v>
      </c>
      <c r="D61" s="265" t="s">
        <v>12</v>
      </c>
      <c r="E61" s="192" t="s">
        <v>115</v>
      </c>
      <c r="F61" s="263"/>
      <c r="G61" s="45">
        <v>7</v>
      </c>
      <c r="H61" s="48">
        <f>LOOKUP(G61,Calcul!$L$20:$M$51)</f>
        <v>9</v>
      </c>
      <c r="I61" s="45"/>
      <c r="J61" s="261"/>
      <c r="K61" s="45"/>
      <c r="L61" s="261"/>
      <c r="M61" s="47"/>
      <c r="N61" s="48"/>
      <c r="O61" s="45"/>
      <c r="P61" s="271"/>
      <c r="Q61" s="268"/>
      <c r="R61" s="271"/>
      <c r="S61" s="48"/>
      <c r="T61" s="48"/>
      <c r="U61" s="45"/>
      <c r="V61" s="271"/>
      <c r="W61" s="45"/>
      <c r="X61" s="257"/>
      <c r="Y61" s="47">
        <f t="shared" si="10"/>
        <v>9</v>
      </c>
      <c r="Z61" s="45">
        <f t="shared" si="11"/>
        <v>1</v>
      </c>
      <c r="AA61" s="263">
        <v>18</v>
      </c>
      <c r="AB61" s="51">
        <f t="shared" si="13"/>
        <v>9</v>
      </c>
      <c r="AC61" s="128">
        <f t="shared" si="12"/>
        <v>36</v>
      </c>
      <c r="AD61" s="272"/>
      <c r="AE61" s="85"/>
      <c r="AF61" s="42"/>
    </row>
    <row r="62" spans="2:31" s="42" customFormat="1" ht="15" customHeight="1">
      <c r="B62" s="45">
        <v>14</v>
      </c>
      <c r="C62" s="44" t="s">
        <v>105</v>
      </c>
      <c r="D62" s="265" t="s">
        <v>33</v>
      </c>
      <c r="E62" s="192" t="s">
        <v>115</v>
      </c>
      <c r="F62" s="47"/>
      <c r="G62" s="45"/>
      <c r="H62" s="48"/>
      <c r="I62" s="45">
        <v>16</v>
      </c>
      <c r="J62" s="48">
        <f>LOOKUP(I62,Calcul!$L$20:$M$51)</f>
        <v>0</v>
      </c>
      <c r="K62" s="45">
        <v>10</v>
      </c>
      <c r="L62" s="48">
        <f>LOOKUP(K62,Calcul!$L$20:$M$51)</f>
        <v>6</v>
      </c>
      <c r="M62" s="47"/>
      <c r="N62" s="48"/>
      <c r="O62" s="45">
        <v>6</v>
      </c>
      <c r="P62" s="48">
        <f>LOOKUP(O62,Calcul!$L$20:$M$51)</f>
        <v>10</v>
      </c>
      <c r="Q62" s="45"/>
      <c r="R62" s="48"/>
      <c r="S62" s="48"/>
      <c r="T62" s="257"/>
      <c r="U62" s="45"/>
      <c r="V62" s="48"/>
      <c r="W62" s="45">
        <v>5</v>
      </c>
      <c r="X62" s="253">
        <f>LOOKUP(W62,Calcul!$L$20:$M$51)</f>
        <v>11</v>
      </c>
      <c r="Y62" s="47">
        <f t="shared" si="10"/>
        <v>27</v>
      </c>
      <c r="Z62" s="45">
        <f t="shared" si="11"/>
        <v>4</v>
      </c>
      <c r="AA62" s="45"/>
      <c r="AB62" s="51">
        <f t="shared" si="13"/>
        <v>6.75</v>
      </c>
      <c r="AC62" s="128">
        <f t="shared" si="12"/>
        <v>33.75</v>
      </c>
      <c r="AE62" s="85"/>
    </row>
    <row r="63" spans="2:31" s="42" customFormat="1" ht="15" customHeight="1">
      <c r="B63" s="45">
        <v>15</v>
      </c>
      <c r="C63" s="44" t="s">
        <v>128</v>
      </c>
      <c r="D63" s="46" t="s">
        <v>70</v>
      </c>
      <c r="E63" s="208" t="s">
        <v>115</v>
      </c>
      <c r="F63" s="47"/>
      <c r="G63" s="45"/>
      <c r="H63" s="48"/>
      <c r="I63" s="45">
        <v>18</v>
      </c>
      <c r="J63" s="48">
        <f>LOOKUP(I63,Calcul!$L$20:$M$51)</f>
        <v>0</v>
      </c>
      <c r="K63" s="45">
        <v>16</v>
      </c>
      <c r="L63" s="48">
        <f>LOOKUP(K63,Calcul!$L$20:$M$51)</f>
        <v>0</v>
      </c>
      <c r="M63" s="47">
        <v>11</v>
      </c>
      <c r="N63" s="48">
        <f>LOOKUP(M63,Calcul!$L$20:$M$51)</f>
        <v>5</v>
      </c>
      <c r="O63" s="45">
        <v>5</v>
      </c>
      <c r="P63" s="48">
        <f>LOOKUP(O63,Calcul!$L$20:$M$51)</f>
        <v>11</v>
      </c>
      <c r="Q63" s="45">
        <v>5</v>
      </c>
      <c r="R63" s="48">
        <f>LOOKUP(Q63,Calcul!$L$20:$M$51)</f>
        <v>11</v>
      </c>
      <c r="S63" s="45">
        <v>10</v>
      </c>
      <c r="T63" s="48">
        <f>LOOKUP(S63,Calcul!$L$20:$M$51)</f>
        <v>6</v>
      </c>
      <c r="U63" s="45"/>
      <c r="V63" s="48"/>
      <c r="W63" s="45"/>
      <c r="X63" s="48"/>
      <c r="Y63" s="47">
        <f t="shared" si="10"/>
        <v>33</v>
      </c>
      <c r="Z63" s="45">
        <f t="shared" si="11"/>
        <v>6</v>
      </c>
      <c r="AA63" s="45"/>
      <c r="AB63" s="51"/>
      <c r="AC63" s="128">
        <f t="shared" si="12"/>
        <v>33</v>
      </c>
      <c r="AE63" s="85"/>
    </row>
    <row r="64" spans="2:31" s="42" customFormat="1" ht="15" customHeight="1">
      <c r="B64" s="45">
        <v>16</v>
      </c>
      <c r="C64" s="44" t="s">
        <v>104</v>
      </c>
      <c r="D64" s="46" t="s">
        <v>54</v>
      </c>
      <c r="E64" s="208" t="s">
        <v>115</v>
      </c>
      <c r="F64" s="47"/>
      <c r="G64" s="45">
        <v>13</v>
      </c>
      <c r="H64" s="48">
        <f>LOOKUP(G64,Calcul!$L$20:$M$51)</f>
        <v>3</v>
      </c>
      <c r="I64" s="45"/>
      <c r="J64" s="48"/>
      <c r="K64" s="45">
        <v>12</v>
      </c>
      <c r="L64" s="48">
        <f>LOOKUP(K64,Calcul!$L$20:$M$51)</f>
        <v>4</v>
      </c>
      <c r="M64" s="269">
        <v>12</v>
      </c>
      <c r="N64" s="48">
        <f>LOOKUP(M64,Calcul!$L$20:$M$51)</f>
        <v>4</v>
      </c>
      <c r="O64" s="45">
        <v>9</v>
      </c>
      <c r="P64" s="48">
        <f>LOOKUP(O64,Calcul!$L$20:$M$51)</f>
        <v>7</v>
      </c>
      <c r="Q64" s="45">
        <v>8</v>
      </c>
      <c r="R64" s="48">
        <f>LOOKUP(Q64,Calcul!$L$20:$M$51)</f>
        <v>8</v>
      </c>
      <c r="S64" s="45">
        <v>9</v>
      </c>
      <c r="T64" s="48">
        <f>LOOKUP(S64,Calcul!$L$20:$M$51)</f>
        <v>7</v>
      </c>
      <c r="U64" s="45"/>
      <c r="V64" s="48"/>
      <c r="W64" s="45"/>
      <c r="X64" s="48"/>
      <c r="Y64" s="47">
        <f t="shared" si="10"/>
        <v>33</v>
      </c>
      <c r="Z64" s="45">
        <f t="shared" si="11"/>
        <v>6</v>
      </c>
      <c r="AA64" s="45"/>
      <c r="AB64" s="51"/>
      <c r="AC64" s="128">
        <f t="shared" si="12"/>
        <v>33</v>
      </c>
      <c r="AE64" s="85"/>
    </row>
    <row r="65" spans="1:32" s="42" customFormat="1" ht="15" customHeight="1">
      <c r="A65" s="53"/>
      <c r="B65" s="45">
        <v>17</v>
      </c>
      <c r="C65" s="44" t="s">
        <v>124</v>
      </c>
      <c r="D65" s="46" t="s">
        <v>331</v>
      </c>
      <c r="E65" s="192" t="s">
        <v>115</v>
      </c>
      <c r="F65" s="47"/>
      <c r="G65" s="45"/>
      <c r="H65" s="48"/>
      <c r="I65" s="45">
        <v>8</v>
      </c>
      <c r="J65" s="48">
        <f>LOOKUP(I65,Calcul!$L$20:$M$51)</f>
        <v>8</v>
      </c>
      <c r="K65" s="45">
        <v>6</v>
      </c>
      <c r="L65" s="48">
        <f>LOOKUP(K65,Calcul!$L$20:$M$51)</f>
        <v>10</v>
      </c>
      <c r="M65" s="47"/>
      <c r="N65" s="48"/>
      <c r="O65" s="45"/>
      <c r="P65" s="48"/>
      <c r="Q65" s="48"/>
      <c r="R65" s="48"/>
      <c r="S65" s="45">
        <v>3</v>
      </c>
      <c r="T65" s="48">
        <f>LOOKUP(S65,Calcul!$L$20:$M$51)</f>
        <v>15</v>
      </c>
      <c r="U65" s="45"/>
      <c r="V65" s="48"/>
      <c r="W65" s="45"/>
      <c r="X65" s="48"/>
      <c r="Y65" s="47">
        <f t="shared" si="10"/>
        <v>33</v>
      </c>
      <c r="Z65" s="45">
        <f t="shared" si="11"/>
        <v>3</v>
      </c>
      <c r="AA65" s="45"/>
      <c r="AB65" s="51"/>
      <c r="AC65" s="128">
        <f t="shared" si="12"/>
        <v>33</v>
      </c>
      <c r="AD65" s="259"/>
      <c r="AE65" s="52"/>
      <c r="AF65" s="53"/>
    </row>
    <row r="66" spans="1:32" s="53" customFormat="1" ht="15" customHeight="1">
      <c r="A66" s="42"/>
      <c r="B66" s="45">
        <v>18</v>
      </c>
      <c r="C66" s="44" t="s">
        <v>102</v>
      </c>
      <c r="D66" s="265" t="s">
        <v>12</v>
      </c>
      <c r="E66" s="208" t="s">
        <v>90</v>
      </c>
      <c r="F66" s="263"/>
      <c r="G66" s="45"/>
      <c r="H66" s="48"/>
      <c r="I66" s="45"/>
      <c r="J66" s="261"/>
      <c r="K66" s="45"/>
      <c r="L66" s="261"/>
      <c r="M66" s="269"/>
      <c r="N66" s="48"/>
      <c r="O66" s="45">
        <v>8</v>
      </c>
      <c r="P66" s="48">
        <f>LOOKUP(O66,Calcul!$L$20:$M$51)</f>
        <v>8</v>
      </c>
      <c r="Q66" s="45"/>
      <c r="R66" s="48"/>
      <c r="S66" s="45">
        <v>11</v>
      </c>
      <c r="T66" s="48">
        <f>LOOKUP(S66,Calcul!$L$20:$M$51)</f>
        <v>5</v>
      </c>
      <c r="U66" s="45"/>
      <c r="V66" s="48"/>
      <c r="W66" s="45"/>
      <c r="X66" s="257"/>
      <c r="Y66" s="47">
        <f t="shared" si="10"/>
        <v>13</v>
      </c>
      <c r="Z66" s="45">
        <f t="shared" si="11"/>
        <v>2</v>
      </c>
      <c r="AA66" s="263">
        <v>13</v>
      </c>
      <c r="AB66" s="51">
        <f>Y66/Z66</f>
        <v>6.5</v>
      </c>
      <c r="AC66" s="128">
        <f t="shared" si="12"/>
        <v>32.5</v>
      </c>
      <c r="AD66" s="42"/>
      <c r="AE66" s="85"/>
      <c r="AF66" s="42"/>
    </row>
    <row r="67" spans="2:31" s="53" customFormat="1" ht="15" customHeight="1">
      <c r="B67" s="45">
        <v>19</v>
      </c>
      <c r="C67" s="44" t="s">
        <v>130</v>
      </c>
      <c r="D67" s="46" t="s">
        <v>78</v>
      </c>
      <c r="E67" s="192" t="s">
        <v>115</v>
      </c>
      <c r="F67" s="47"/>
      <c r="G67" s="45"/>
      <c r="H67" s="48"/>
      <c r="I67" s="45">
        <v>14</v>
      </c>
      <c r="J67" s="48">
        <f>LOOKUP(I67,Calcul!$L$20:$M$51)</f>
        <v>2</v>
      </c>
      <c r="K67" s="45">
        <v>4</v>
      </c>
      <c r="L67" s="48">
        <f>LOOKUP(K67,Calcul!$L$20:$M$51)</f>
        <v>13</v>
      </c>
      <c r="M67" s="47"/>
      <c r="N67" s="48"/>
      <c r="O67" s="45"/>
      <c r="P67" s="48"/>
      <c r="Q67" s="48"/>
      <c r="R67" s="48"/>
      <c r="S67" s="45">
        <v>2</v>
      </c>
      <c r="T67" s="48">
        <f>LOOKUP(S67,Calcul!$L$20:$M$51)</f>
        <v>17</v>
      </c>
      <c r="U67" s="45"/>
      <c r="V67" s="48"/>
      <c r="W67" s="45"/>
      <c r="X67" s="48"/>
      <c r="Y67" s="47">
        <f t="shared" si="10"/>
        <v>32</v>
      </c>
      <c r="Z67" s="45">
        <f t="shared" si="11"/>
        <v>3</v>
      </c>
      <c r="AA67" s="45"/>
      <c r="AB67" s="51"/>
      <c r="AC67" s="128">
        <f t="shared" si="12"/>
        <v>32</v>
      </c>
      <c r="AD67" s="259"/>
      <c r="AE67" s="52"/>
    </row>
    <row r="68" spans="1:32" s="53" customFormat="1" ht="15" customHeight="1">
      <c r="A68" s="42"/>
      <c r="B68" s="45">
        <v>20</v>
      </c>
      <c r="C68" s="44" t="s">
        <v>332</v>
      </c>
      <c r="D68" s="46" t="s">
        <v>309</v>
      </c>
      <c r="E68" s="208" t="s">
        <v>115</v>
      </c>
      <c r="F68" s="47"/>
      <c r="G68" s="45" t="s">
        <v>307</v>
      </c>
      <c r="H68" s="48">
        <f>LOOKUP(G68,Calcul!$L$20:$M$51)</f>
        <v>0</v>
      </c>
      <c r="I68" s="45">
        <v>3</v>
      </c>
      <c r="J68" s="48">
        <f>LOOKUP(I68,Calcul!$L$20:$M$51)</f>
        <v>15</v>
      </c>
      <c r="K68" s="45">
        <v>5</v>
      </c>
      <c r="L68" s="48">
        <f>LOOKUP(K68,Calcul!$L$20:$M$51)</f>
        <v>11</v>
      </c>
      <c r="M68" s="47"/>
      <c r="N68" s="48"/>
      <c r="O68" s="45"/>
      <c r="P68" s="48"/>
      <c r="Q68" s="45"/>
      <c r="R68" s="48"/>
      <c r="S68" s="45"/>
      <c r="T68" s="48"/>
      <c r="U68" s="45"/>
      <c r="V68" s="48"/>
      <c r="W68" s="45"/>
      <c r="X68" s="48"/>
      <c r="Y68" s="47">
        <f t="shared" si="10"/>
        <v>26</v>
      </c>
      <c r="Z68" s="45">
        <f t="shared" si="11"/>
        <v>3</v>
      </c>
      <c r="AA68" s="45"/>
      <c r="AB68" s="51"/>
      <c r="AC68" s="128">
        <f t="shared" si="12"/>
        <v>26</v>
      </c>
      <c r="AD68" s="42"/>
      <c r="AE68" s="85"/>
      <c r="AF68" s="42"/>
    </row>
    <row r="69" spans="1:32" s="53" customFormat="1" ht="15" customHeight="1">
      <c r="A69" s="42"/>
      <c r="B69" s="45">
        <v>21</v>
      </c>
      <c r="C69" s="44" t="s">
        <v>136</v>
      </c>
      <c r="D69" s="46" t="s">
        <v>70</v>
      </c>
      <c r="E69" s="208" t="s">
        <v>115</v>
      </c>
      <c r="F69" s="47"/>
      <c r="G69" s="47">
        <v>11</v>
      </c>
      <c r="H69" s="48">
        <f>LOOKUP(G69,Calcul!$L$20:$M$51)</f>
        <v>5</v>
      </c>
      <c r="I69" s="47">
        <v>12</v>
      </c>
      <c r="J69" s="48">
        <f>LOOKUP(I69,Calcul!$L$20:$M$51)</f>
        <v>4</v>
      </c>
      <c r="K69" s="47">
        <v>15</v>
      </c>
      <c r="L69" s="48">
        <f>LOOKUP(K69,Calcul!$L$20:$M$51)</f>
        <v>1</v>
      </c>
      <c r="M69" s="262">
        <v>3</v>
      </c>
      <c r="N69" s="48">
        <f>LOOKUP(M69,Calcul!$L$20:$M$51)</f>
        <v>15</v>
      </c>
      <c r="O69" s="47"/>
      <c r="P69" s="48"/>
      <c r="Q69" s="45"/>
      <c r="R69" s="48"/>
      <c r="S69" s="45"/>
      <c r="T69" s="253"/>
      <c r="U69" s="47"/>
      <c r="V69" s="48"/>
      <c r="W69" s="47"/>
      <c r="X69" s="48"/>
      <c r="Y69" s="47">
        <f t="shared" si="10"/>
        <v>25</v>
      </c>
      <c r="Z69" s="45">
        <f t="shared" si="11"/>
        <v>4</v>
      </c>
      <c r="AA69" s="45"/>
      <c r="AB69" s="51"/>
      <c r="AC69" s="128">
        <f t="shared" si="12"/>
        <v>25</v>
      </c>
      <c r="AD69" s="42"/>
      <c r="AE69" s="85"/>
      <c r="AF69" s="42"/>
    </row>
    <row r="70" spans="1:31" s="53" customFormat="1" ht="15" customHeight="1">
      <c r="A70" s="42"/>
      <c r="B70" s="45">
        <v>22</v>
      </c>
      <c r="C70" s="44" t="s">
        <v>333</v>
      </c>
      <c r="D70" s="46" t="s">
        <v>54</v>
      </c>
      <c r="E70" s="208" t="s">
        <v>115</v>
      </c>
      <c r="F70" s="47"/>
      <c r="G70" s="45"/>
      <c r="H70" s="48"/>
      <c r="I70" s="45"/>
      <c r="J70" s="48"/>
      <c r="K70" s="45">
        <v>1</v>
      </c>
      <c r="L70" s="48">
        <f>LOOKUP(K70,Calcul!$L$20:$M$51)</f>
        <v>20</v>
      </c>
      <c r="M70" s="47"/>
      <c r="N70" s="253"/>
      <c r="O70" s="45"/>
      <c r="P70" s="48"/>
      <c r="Q70" s="45"/>
      <c r="R70" s="48"/>
      <c r="S70" s="47"/>
      <c r="T70" s="48"/>
      <c r="U70" s="45"/>
      <c r="V70" s="48"/>
      <c r="W70" s="45"/>
      <c r="X70" s="48"/>
      <c r="Y70" s="47">
        <f t="shared" si="10"/>
        <v>20</v>
      </c>
      <c r="Z70" s="45">
        <f t="shared" si="11"/>
        <v>1</v>
      </c>
      <c r="AA70" s="45"/>
      <c r="AB70" s="51"/>
      <c r="AC70" s="128">
        <f t="shared" si="12"/>
        <v>20</v>
      </c>
      <c r="AD70" s="259"/>
      <c r="AE70" s="52"/>
    </row>
    <row r="71" spans="1:31" s="53" customFormat="1" ht="15" customHeight="1">
      <c r="A71" s="42"/>
      <c r="B71" s="45">
        <v>23</v>
      </c>
      <c r="C71" s="44" t="s">
        <v>334</v>
      </c>
      <c r="D71" s="46" t="s">
        <v>59</v>
      </c>
      <c r="E71" s="208" t="s">
        <v>115</v>
      </c>
      <c r="F71" s="47"/>
      <c r="G71" s="45"/>
      <c r="H71" s="48"/>
      <c r="I71" s="45"/>
      <c r="J71" s="48"/>
      <c r="K71" s="45"/>
      <c r="L71" s="48"/>
      <c r="M71" s="47"/>
      <c r="N71" s="253"/>
      <c r="O71" s="45"/>
      <c r="P71" s="48"/>
      <c r="Q71" s="45"/>
      <c r="R71" s="48"/>
      <c r="S71" s="47"/>
      <c r="T71" s="48"/>
      <c r="U71" s="45"/>
      <c r="V71" s="48"/>
      <c r="W71" s="45">
        <v>3</v>
      </c>
      <c r="X71" s="253">
        <f>LOOKUP(W71,Calcul!$L$20:$M$51)</f>
        <v>15</v>
      </c>
      <c r="Y71" s="47">
        <f t="shared" si="10"/>
        <v>15</v>
      </c>
      <c r="Z71" s="45">
        <f t="shared" si="11"/>
        <v>1</v>
      </c>
      <c r="AA71" s="45"/>
      <c r="AB71" s="51"/>
      <c r="AC71" s="128">
        <f t="shared" si="12"/>
        <v>15</v>
      </c>
      <c r="AD71" s="259"/>
      <c r="AE71" s="52"/>
    </row>
    <row r="72" spans="1:32" s="53" customFormat="1" ht="15" customHeight="1">
      <c r="A72" s="42"/>
      <c r="B72" s="45">
        <v>24</v>
      </c>
      <c r="C72" s="46" t="s">
        <v>335</v>
      </c>
      <c r="D72" s="46" t="s">
        <v>309</v>
      </c>
      <c r="E72" s="208" t="s">
        <v>115</v>
      </c>
      <c r="F72" s="47"/>
      <c r="G72" s="45">
        <v>8</v>
      </c>
      <c r="H72" s="48">
        <f>LOOKUP(G72,Calcul!$L$20:$M$51)</f>
        <v>8</v>
      </c>
      <c r="I72" s="45">
        <v>11</v>
      </c>
      <c r="J72" s="48">
        <f>LOOKUP(I72,Calcul!$L$20:$M$51)</f>
        <v>5</v>
      </c>
      <c r="K72" s="45" t="s">
        <v>56</v>
      </c>
      <c r="L72" s="48">
        <f>LOOKUP(K72,Calcul!$L$20:$M$51)</f>
        <v>0</v>
      </c>
      <c r="M72" s="47"/>
      <c r="N72" s="48"/>
      <c r="O72" s="45"/>
      <c r="P72" s="48"/>
      <c r="Q72" s="45"/>
      <c r="R72" s="48"/>
      <c r="S72" s="45"/>
      <c r="T72" s="48"/>
      <c r="U72" s="45"/>
      <c r="V72" s="48"/>
      <c r="W72" s="45"/>
      <c r="X72" s="48"/>
      <c r="Y72" s="47">
        <f t="shared" si="10"/>
        <v>13</v>
      </c>
      <c r="Z72" s="45">
        <f t="shared" si="11"/>
        <v>3</v>
      </c>
      <c r="AA72" s="45"/>
      <c r="AB72" s="51"/>
      <c r="AC72" s="128">
        <f t="shared" si="12"/>
        <v>13</v>
      </c>
      <c r="AD72" s="42"/>
      <c r="AE72" s="85"/>
      <c r="AF72" s="42"/>
    </row>
    <row r="73" spans="1:31" s="53" customFormat="1" ht="15" customHeight="1">
      <c r="A73" s="42"/>
      <c r="B73" s="45">
        <v>25</v>
      </c>
      <c r="C73" s="267" t="s">
        <v>336</v>
      </c>
      <c r="D73" s="265" t="s">
        <v>12</v>
      </c>
      <c r="E73" s="208" t="s">
        <v>90</v>
      </c>
      <c r="F73" s="47"/>
      <c r="G73" s="45"/>
      <c r="H73" s="48"/>
      <c r="I73" s="45"/>
      <c r="J73" s="257"/>
      <c r="K73" s="45"/>
      <c r="L73" s="48"/>
      <c r="M73" s="47"/>
      <c r="N73" s="253"/>
      <c r="O73" s="45"/>
      <c r="P73" s="48"/>
      <c r="Q73" s="45"/>
      <c r="R73" s="48"/>
      <c r="S73" s="47"/>
      <c r="T73" s="48"/>
      <c r="U73" s="45"/>
      <c r="V73" s="48"/>
      <c r="W73" s="45">
        <v>10</v>
      </c>
      <c r="X73" s="257">
        <f>LOOKUP(W73,Calcul!$L$20:$M$51)</f>
        <v>6</v>
      </c>
      <c r="Y73" s="47">
        <f t="shared" si="10"/>
        <v>6</v>
      </c>
      <c r="Z73" s="45">
        <f t="shared" si="11"/>
        <v>1</v>
      </c>
      <c r="AA73" s="45"/>
      <c r="AB73" s="51">
        <f aca="true" t="shared" si="14" ref="AB73:AB74">Y73/Z73</f>
        <v>6</v>
      </c>
      <c r="AC73" s="128">
        <f t="shared" si="12"/>
        <v>12</v>
      </c>
      <c r="AD73" s="259"/>
      <c r="AE73" s="52"/>
    </row>
    <row r="74" spans="1:31" s="53" customFormat="1" ht="15" customHeight="1">
      <c r="A74" s="42"/>
      <c r="B74" s="45">
        <v>26</v>
      </c>
      <c r="C74" s="44" t="s">
        <v>337</v>
      </c>
      <c r="D74" s="265" t="s">
        <v>181</v>
      </c>
      <c r="E74" s="208" t="s">
        <v>115</v>
      </c>
      <c r="F74" s="47"/>
      <c r="G74" s="45">
        <v>9</v>
      </c>
      <c r="H74" s="48">
        <f>LOOKUP(G74,Calcul!$L$20:$M$51)</f>
        <v>7</v>
      </c>
      <c r="I74" s="45"/>
      <c r="J74" s="48"/>
      <c r="K74" s="45"/>
      <c r="L74" s="48"/>
      <c r="M74" s="47"/>
      <c r="N74" s="257"/>
      <c r="O74" s="45" t="s">
        <v>56</v>
      </c>
      <c r="P74" s="48">
        <f>LOOKUP(O74,Calcul!$L$20:$M$51)</f>
        <v>0</v>
      </c>
      <c r="Q74" s="45"/>
      <c r="R74" s="48"/>
      <c r="S74" s="47"/>
      <c r="T74" s="48"/>
      <c r="U74" s="45"/>
      <c r="V74" s="48"/>
      <c r="W74" s="45"/>
      <c r="X74" s="48"/>
      <c r="Y74" s="47">
        <f t="shared" si="10"/>
        <v>7</v>
      </c>
      <c r="Z74" s="45">
        <f t="shared" si="11"/>
        <v>2</v>
      </c>
      <c r="AA74" s="45"/>
      <c r="AB74" s="51">
        <f t="shared" si="14"/>
        <v>3.5</v>
      </c>
      <c r="AC74" s="128">
        <f t="shared" si="12"/>
        <v>10.5</v>
      </c>
      <c r="AD74" s="259"/>
      <c r="AE74" s="52"/>
    </row>
    <row r="75" spans="1:31" s="53" customFormat="1" ht="15" customHeight="1">
      <c r="A75" s="42"/>
      <c r="B75" s="45">
        <v>27</v>
      </c>
      <c r="C75" s="44" t="s">
        <v>338</v>
      </c>
      <c r="D75" s="46" t="s">
        <v>59</v>
      </c>
      <c r="E75" s="208" t="s">
        <v>115</v>
      </c>
      <c r="F75" s="47"/>
      <c r="G75" s="45"/>
      <c r="H75" s="48"/>
      <c r="I75" s="45"/>
      <c r="J75" s="48"/>
      <c r="K75" s="45"/>
      <c r="L75" s="48"/>
      <c r="M75" s="47"/>
      <c r="N75" s="253"/>
      <c r="O75" s="45"/>
      <c r="P75" s="48"/>
      <c r="Q75" s="45"/>
      <c r="R75" s="48"/>
      <c r="S75" s="47"/>
      <c r="T75" s="48"/>
      <c r="U75" s="45"/>
      <c r="V75" s="48"/>
      <c r="W75" s="45">
        <v>6</v>
      </c>
      <c r="X75" s="253">
        <f>LOOKUP(W75,Calcul!$L$20:$M$51)</f>
        <v>10</v>
      </c>
      <c r="Y75" s="47">
        <f t="shared" si="10"/>
        <v>10</v>
      </c>
      <c r="Z75" s="45">
        <f t="shared" si="11"/>
        <v>1</v>
      </c>
      <c r="AA75" s="45"/>
      <c r="AB75" s="51"/>
      <c r="AC75" s="128">
        <f t="shared" si="12"/>
        <v>10</v>
      </c>
      <c r="AD75" s="259"/>
      <c r="AE75" s="52"/>
    </row>
    <row r="76" spans="1:32" s="53" customFormat="1" ht="15" customHeight="1">
      <c r="A76" s="42"/>
      <c r="B76" s="45">
        <v>28</v>
      </c>
      <c r="C76" s="44" t="s">
        <v>339</v>
      </c>
      <c r="D76" s="46" t="s">
        <v>340</v>
      </c>
      <c r="E76" s="208" t="s">
        <v>115</v>
      </c>
      <c r="F76" s="47"/>
      <c r="G76" s="45"/>
      <c r="H76" s="271"/>
      <c r="I76" s="45"/>
      <c r="J76" s="271"/>
      <c r="K76" s="45"/>
      <c r="L76" s="271"/>
      <c r="M76" s="47">
        <v>8</v>
      </c>
      <c r="N76" s="48">
        <f>LOOKUP(M76,Calcul!$L$20:$M$51)</f>
        <v>8</v>
      </c>
      <c r="O76" s="268"/>
      <c r="P76" s="271"/>
      <c r="Q76" s="268"/>
      <c r="R76" s="271"/>
      <c r="S76" s="45"/>
      <c r="T76" s="48"/>
      <c r="U76" s="268"/>
      <c r="V76" s="271"/>
      <c r="W76" s="45"/>
      <c r="X76" s="48"/>
      <c r="Y76" s="47">
        <f t="shared" si="10"/>
        <v>8</v>
      </c>
      <c r="Z76" s="45">
        <f t="shared" si="11"/>
        <v>1</v>
      </c>
      <c r="AA76" s="45"/>
      <c r="AB76" s="51"/>
      <c r="AC76" s="128">
        <f t="shared" si="12"/>
        <v>8</v>
      </c>
      <c r="AD76" s="42"/>
      <c r="AE76" s="85"/>
      <c r="AF76" s="42"/>
    </row>
    <row r="77" spans="1:31" s="53" customFormat="1" ht="15" customHeight="1">
      <c r="A77" s="42"/>
      <c r="B77" s="45">
        <v>29</v>
      </c>
      <c r="C77" s="44" t="s">
        <v>341</v>
      </c>
      <c r="D77" s="265" t="s">
        <v>181</v>
      </c>
      <c r="E77" s="208" t="s">
        <v>115</v>
      </c>
      <c r="F77" s="47"/>
      <c r="G77" s="45">
        <v>12</v>
      </c>
      <c r="H77" s="48">
        <f>LOOKUP(G77,Calcul!$L$20:$M$51)</f>
        <v>4</v>
      </c>
      <c r="I77" s="45"/>
      <c r="J77" s="48"/>
      <c r="K77" s="45"/>
      <c r="L77" s="48"/>
      <c r="M77" s="47"/>
      <c r="N77" s="257"/>
      <c r="O77" s="45"/>
      <c r="P77" s="48"/>
      <c r="Q77" s="45"/>
      <c r="R77" s="48"/>
      <c r="S77" s="47"/>
      <c r="T77" s="48"/>
      <c r="U77" s="45"/>
      <c r="V77" s="48"/>
      <c r="W77" s="45"/>
      <c r="X77" s="48"/>
      <c r="Y77" s="47">
        <f t="shared" si="10"/>
        <v>4</v>
      </c>
      <c r="Z77" s="45">
        <f t="shared" si="11"/>
        <v>1</v>
      </c>
      <c r="AA77" s="45"/>
      <c r="AB77" s="51">
        <f>Y77/Z77</f>
        <v>4</v>
      </c>
      <c r="AC77" s="128">
        <f t="shared" si="12"/>
        <v>8</v>
      </c>
      <c r="AD77" s="259"/>
      <c r="AE77" s="52"/>
    </row>
    <row r="78" spans="1:32" s="53" customFormat="1" ht="15" customHeight="1">
      <c r="A78" s="42"/>
      <c r="B78" s="45">
        <v>30</v>
      </c>
      <c r="C78" s="44" t="s">
        <v>188</v>
      </c>
      <c r="D78" s="46" t="s">
        <v>309</v>
      </c>
      <c r="E78" s="208" t="s">
        <v>115</v>
      </c>
      <c r="F78" s="47"/>
      <c r="G78" s="45"/>
      <c r="H78" s="48"/>
      <c r="I78" s="45">
        <v>13</v>
      </c>
      <c r="J78" s="48">
        <f>LOOKUP(I78,Calcul!$L$20:$M$51)</f>
        <v>3</v>
      </c>
      <c r="K78" s="45">
        <v>13</v>
      </c>
      <c r="L78" s="48">
        <f>LOOKUP(K78,Calcul!$L$20:$M$51)</f>
        <v>3</v>
      </c>
      <c r="M78" s="47"/>
      <c r="N78" s="271"/>
      <c r="O78" s="45"/>
      <c r="P78" s="48"/>
      <c r="Q78" s="45"/>
      <c r="R78" s="48"/>
      <c r="S78" s="45"/>
      <c r="T78" s="48"/>
      <c r="U78" s="45"/>
      <c r="V78" s="48"/>
      <c r="W78" s="45"/>
      <c r="X78" s="48"/>
      <c r="Y78" s="47">
        <f t="shared" si="10"/>
        <v>6</v>
      </c>
      <c r="Z78" s="45">
        <f t="shared" si="11"/>
        <v>2</v>
      </c>
      <c r="AA78" s="45"/>
      <c r="AB78" s="51"/>
      <c r="AC78" s="128">
        <f t="shared" si="12"/>
        <v>6</v>
      </c>
      <c r="AD78" s="42"/>
      <c r="AE78" s="85"/>
      <c r="AF78" s="42"/>
    </row>
    <row r="79" spans="2:31" s="62" customFormat="1" ht="12.75">
      <c r="B79" s="213"/>
      <c r="C79" s="143"/>
      <c r="D79" s="145"/>
      <c r="E79" s="146"/>
      <c r="F79" s="147"/>
      <c r="G79" s="68"/>
      <c r="H79" s="69"/>
      <c r="I79" s="68"/>
      <c r="J79" s="69"/>
      <c r="K79" s="68"/>
      <c r="L79" s="69"/>
      <c r="M79" s="68"/>
      <c r="N79" s="70"/>
      <c r="O79" s="68"/>
      <c r="P79" s="68"/>
      <c r="Q79" s="68"/>
      <c r="R79" s="69"/>
      <c r="S79" s="68"/>
      <c r="T79" s="70"/>
      <c r="U79" s="68"/>
      <c r="V79" s="69"/>
      <c r="W79" s="68"/>
      <c r="X79" s="69"/>
      <c r="Y79" s="71"/>
      <c r="Z79" s="72"/>
      <c r="AA79" s="72"/>
      <c r="AB79" s="73"/>
      <c r="AC79" s="234"/>
      <c r="AE79" s="74"/>
    </row>
    <row r="80" spans="3:6" ht="15">
      <c r="C80" s="148"/>
      <c r="D80" s="150"/>
      <c r="E80" s="151"/>
      <c r="F80" s="152"/>
    </row>
    <row r="81" spans="2:31" s="13" customFormat="1" ht="15.75">
      <c r="B81" s="14"/>
      <c r="C81" s="236"/>
      <c r="D81" s="235"/>
      <c r="E81" s="236"/>
      <c r="G81" s="237" t="s">
        <v>1</v>
      </c>
      <c r="H81" s="237"/>
      <c r="I81" s="237" t="s">
        <v>2</v>
      </c>
      <c r="J81" s="237"/>
      <c r="K81" s="237" t="s">
        <v>3</v>
      </c>
      <c r="L81" s="237"/>
      <c r="M81" s="237" t="s">
        <v>4</v>
      </c>
      <c r="N81" s="237"/>
      <c r="O81" s="237" t="s">
        <v>299</v>
      </c>
      <c r="P81" s="237"/>
      <c r="Q81" s="237" t="s">
        <v>5</v>
      </c>
      <c r="R81" s="237"/>
      <c r="S81" s="237" t="s">
        <v>300</v>
      </c>
      <c r="T81" s="237"/>
      <c r="U81" s="237" t="s">
        <v>9</v>
      </c>
      <c r="V81" s="237"/>
      <c r="W81" s="237" t="s">
        <v>10</v>
      </c>
      <c r="X81" s="237"/>
      <c r="Y81" s="238"/>
      <c r="Z81" s="239"/>
      <c r="AA81" s="239"/>
      <c r="AB81" s="240"/>
      <c r="AC81" s="241"/>
      <c r="AE81" s="22"/>
    </row>
    <row r="82" spans="2:31" s="23" customFormat="1" ht="12.75" customHeight="1">
      <c r="B82" s="206"/>
      <c r="C82" s="242"/>
      <c r="D82" s="243"/>
      <c r="E82" s="244"/>
      <c r="F82" s="245"/>
      <c r="G82" s="246" t="s">
        <v>11</v>
      </c>
      <c r="H82" s="246"/>
      <c r="I82" s="246" t="s">
        <v>12</v>
      </c>
      <c r="J82" s="246"/>
      <c r="K82" s="246" t="s">
        <v>13</v>
      </c>
      <c r="L82" s="246"/>
      <c r="M82" s="246" t="s">
        <v>14</v>
      </c>
      <c r="N82" s="246"/>
      <c r="O82" s="246" t="s">
        <v>120</v>
      </c>
      <c r="P82" s="246"/>
      <c r="Q82" s="246" t="s">
        <v>301</v>
      </c>
      <c r="R82" s="246"/>
      <c r="S82" s="246" t="s">
        <v>33</v>
      </c>
      <c r="T82" s="246"/>
      <c r="U82" s="246" t="s">
        <v>19</v>
      </c>
      <c r="V82" s="246"/>
      <c r="W82" s="246" t="s">
        <v>12</v>
      </c>
      <c r="X82" s="246"/>
      <c r="Y82" s="247"/>
      <c r="Z82" s="248" t="s">
        <v>302</v>
      </c>
      <c r="AA82" s="249" t="s">
        <v>303</v>
      </c>
      <c r="AB82" s="250" t="s">
        <v>304</v>
      </c>
      <c r="AC82" s="251"/>
      <c r="AE82" s="32"/>
    </row>
    <row r="83" spans="3:29" ht="15.75">
      <c r="C83" s="33" t="s">
        <v>20</v>
      </c>
      <c r="D83" s="35" t="s">
        <v>23</v>
      </c>
      <c r="E83" s="36" t="s">
        <v>24</v>
      </c>
      <c r="F83" s="160" t="s">
        <v>25</v>
      </c>
      <c r="G83" s="38" t="s">
        <v>26</v>
      </c>
      <c r="H83" s="34" t="s">
        <v>27</v>
      </c>
      <c r="I83" s="38" t="s">
        <v>26</v>
      </c>
      <c r="J83" s="34" t="s">
        <v>27</v>
      </c>
      <c r="K83" s="38" t="s">
        <v>26</v>
      </c>
      <c r="L83" s="34" t="s">
        <v>27</v>
      </c>
      <c r="M83" s="39" t="s">
        <v>26</v>
      </c>
      <c r="N83" s="34" t="s">
        <v>27</v>
      </c>
      <c r="O83" s="38" t="s">
        <v>26</v>
      </c>
      <c r="P83" s="34" t="s">
        <v>27</v>
      </c>
      <c r="Q83" s="39" t="s">
        <v>26</v>
      </c>
      <c r="R83" s="34" t="s">
        <v>27</v>
      </c>
      <c r="S83" s="39" t="s">
        <v>26</v>
      </c>
      <c r="T83" s="34" t="s">
        <v>27</v>
      </c>
      <c r="U83" s="38" t="s">
        <v>26</v>
      </c>
      <c r="V83" s="34" t="s">
        <v>27</v>
      </c>
      <c r="W83" s="38" t="s">
        <v>26</v>
      </c>
      <c r="X83" s="34" t="s">
        <v>27</v>
      </c>
      <c r="Y83" s="40" t="s">
        <v>28</v>
      </c>
      <c r="Z83" s="248"/>
      <c r="AA83" s="249"/>
      <c r="AB83" s="250"/>
      <c r="AC83" s="41" t="s">
        <v>305</v>
      </c>
    </row>
    <row r="84" spans="1:31" s="53" customFormat="1" ht="15" customHeight="1">
      <c r="A84" s="109"/>
      <c r="B84" s="48">
        <v>1</v>
      </c>
      <c r="C84" s="266" t="s">
        <v>159</v>
      </c>
      <c r="D84" s="255" t="s">
        <v>11</v>
      </c>
      <c r="E84" s="256" t="s">
        <v>160</v>
      </c>
      <c r="F84" s="253" t="s">
        <v>35</v>
      </c>
      <c r="G84" s="45"/>
      <c r="H84" s="257"/>
      <c r="I84" s="45">
        <v>5</v>
      </c>
      <c r="J84" s="48">
        <f>LOOKUP(I84,Calcul!$L$20:$M$51)</f>
        <v>11</v>
      </c>
      <c r="K84" s="47">
        <v>2</v>
      </c>
      <c r="L84" s="48">
        <f>LOOKUP(K84,Calcul!$L$20:$M$51)</f>
        <v>17</v>
      </c>
      <c r="M84" s="47">
        <v>6</v>
      </c>
      <c r="N84" s="48">
        <f>LOOKUP(M84,Calcul!$L$20:$M$51)</f>
        <v>10</v>
      </c>
      <c r="O84" s="45">
        <v>2</v>
      </c>
      <c r="P84" s="48">
        <f>LOOKUP(O84,Calcul!$L$20:$M$51)</f>
        <v>17</v>
      </c>
      <c r="Q84" s="45">
        <v>5</v>
      </c>
      <c r="R84" s="48">
        <f>LOOKUP(Q84,Calcul!$L$20:$M$51)</f>
        <v>11</v>
      </c>
      <c r="S84" s="45">
        <v>3</v>
      </c>
      <c r="T84" s="48">
        <f>LOOKUP(S84,Calcul!$L$20:$M$51)</f>
        <v>15</v>
      </c>
      <c r="U84" s="45">
        <v>1</v>
      </c>
      <c r="V84" s="253">
        <f>LOOKUP(U84,Calcul!$L$20:$M$51)</f>
        <v>20</v>
      </c>
      <c r="W84" s="45">
        <v>1</v>
      </c>
      <c r="X84" s="253">
        <f>LOOKUP(W84,Calcul!$L$20:$M$51)</f>
        <v>20</v>
      </c>
      <c r="Y84" s="47">
        <f aca="true" t="shared" si="15" ref="Y84:Y122">SUM(H84,L84,J84,P84,R84,N84,T84,V84,X84)</f>
        <v>121</v>
      </c>
      <c r="Z84" s="45">
        <f aca="true" t="shared" si="16" ref="Z84:Z122">COUNTA(G84,K84,I84,O84,Q84,M84,S84,U84,W84)</f>
        <v>8</v>
      </c>
      <c r="AA84" s="45"/>
      <c r="AB84" s="51">
        <f>Y84/Z84</f>
        <v>15.125</v>
      </c>
      <c r="AC84" s="258">
        <f aca="true" t="shared" si="17" ref="AC84:AC122">Y84+AA84+AB84</f>
        <v>136.125</v>
      </c>
      <c r="AD84" s="259"/>
      <c r="AE84" s="108"/>
    </row>
    <row r="85" spans="1:31" s="53" customFormat="1" ht="15" customHeight="1">
      <c r="A85" s="109"/>
      <c r="B85" s="48">
        <v>2</v>
      </c>
      <c r="C85" s="266" t="s">
        <v>162</v>
      </c>
      <c r="D85" s="254" t="s">
        <v>70</v>
      </c>
      <c r="E85" s="260" t="s">
        <v>160</v>
      </c>
      <c r="F85" s="253" t="s">
        <v>35</v>
      </c>
      <c r="G85" s="45">
        <v>13</v>
      </c>
      <c r="H85" s="48">
        <f>LOOKUP(G85,Calcul!$L$20:$M$51)</f>
        <v>3</v>
      </c>
      <c r="I85" s="45">
        <v>1</v>
      </c>
      <c r="J85" s="48">
        <f>LOOKUP(I85,Calcul!$L$20:$M$51)</f>
        <v>20</v>
      </c>
      <c r="K85" s="45">
        <v>6</v>
      </c>
      <c r="L85" s="48">
        <f>LOOKUP(K85,Calcul!$L$20:$M$51)</f>
        <v>10</v>
      </c>
      <c r="M85" s="47">
        <v>3</v>
      </c>
      <c r="N85" s="48">
        <f>LOOKUP(M85,Calcul!$L$20:$M$51)</f>
        <v>15</v>
      </c>
      <c r="O85" s="45">
        <v>1</v>
      </c>
      <c r="P85" s="48">
        <f>LOOKUP(O85,Calcul!$L$20:$M$51)</f>
        <v>20</v>
      </c>
      <c r="Q85" s="45"/>
      <c r="R85" s="48"/>
      <c r="S85" s="45">
        <v>1</v>
      </c>
      <c r="T85" s="48">
        <f>LOOKUP(S85,Calcul!$L$20:$M$51)</f>
        <v>20</v>
      </c>
      <c r="U85" s="45"/>
      <c r="V85" s="48"/>
      <c r="W85" s="45">
        <v>3</v>
      </c>
      <c r="X85" s="253">
        <f>LOOKUP(W85,Calcul!$L$20:$M$51)</f>
        <v>15</v>
      </c>
      <c r="Y85" s="47">
        <f t="shared" si="15"/>
        <v>103</v>
      </c>
      <c r="Z85" s="45">
        <f t="shared" si="16"/>
        <v>7</v>
      </c>
      <c r="AA85" s="45"/>
      <c r="AB85" s="51"/>
      <c r="AC85" s="258">
        <f t="shared" si="17"/>
        <v>103</v>
      </c>
      <c r="AD85" s="259"/>
      <c r="AE85" s="52"/>
    </row>
    <row r="86" spans="2:32" s="53" customFormat="1" ht="15" customHeight="1">
      <c r="B86" s="48">
        <v>3</v>
      </c>
      <c r="C86" s="266" t="s">
        <v>342</v>
      </c>
      <c r="D86" s="254" t="s">
        <v>70</v>
      </c>
      <c r="E86" s="256" t="s">
        <v>160</v>
      </c>
      <c r="F86" s="253" t="s">
        <v>35</v>
      </c>
      <c r="G86" s="45">
        <v>4</v>
      </c>
      <c r="H86" s="48">
        <f>LOOKUP(G86,Calcul!$L$20:$M$51)</f>
        <v>13</v>
      </c>
      <c r="I86" s="45">
        <v>6</v>
      </c>
      <c r="J86" s="48">
        <f>LOOKUP(I86,Calcul!$L$20:$M$51)</f>
        <v>10</v>
      </c>
      <c r="K86" s="45">
        <v>1</v>
      </c>
      <c r="L86" s="48">
        <f>LOOKUP(K86,Calcul!$L$20:$M$51)</f>
        <v>20</v>
      </c>
      <c r="M86" s="47">
        <v>2</v>
      </c>
      <c r="N86" s="48">
        <f>LOOKUP(M86,Calcul!$L$20:$M$51)</f>
        <v>17</v>
      </c>
      <c r="O86" s="45">
        <v>6</v>
      </c>
      <c r="P86" s="48">
        <f>LOOKUP(O86,Calcul!$L$20:$M$51)</f>
        <v>10</v>
      </c>
      <c r="Q86" s="45">
        <v>4</v>
      </c>
      <c r="R86" s="48">
        <f>LOOKUP(Q86,Calcul!$L$20:$M$51)</f>
        <v>13</v>
      </c>
      <c r="S86" s="45">
        <v>2</v>
      </c>
      <c r="T86" s="48">
        <f>LOOKUP(S86,Calcul!$L$20:$M$51)</f>
        <v>17</v>
      </c>
      <c r="U86" s="45"/>
      <c r="V86" s="48"/>
      <c r="W86" s="45"/>
      <c r="X86" s="48"/>
      <c r="Y86" s="47">
        <f t="shared" si="15"/>
        <v>100</v>
      </c>
      <c r="Z86" s="45">
        <f t="shared" si="16"/>
        <v>7</v>
      </c>
      <c r="AA86" s="45"/>
      <c r="AB86" s="51"/>
      <c r="AC86" s="258">
        <f t="shared" si="17"/>
        <v>100</v>
      </c>
      <c r="AD86" s="109"/>
      <c r="AE86" s="108"/>
      <c r="AF86" s="109"/>
    </row>
    <row r="87" spans="1:32" s="53" customFormat="1" ht="15" customHeight="1">
      <c r="A87" s="109"/>
      <c r="B87" s="45">
        <v>4</v>
      </c>
      <c r="C87" s="44" t="s">
        <v>201</v>
      </c>
      <c r="D87" s="46" t="s">
        <v>309</v>
      </c>
      <c r="E87" s="208" t="s">
        <v>160</v>
      </c>
      <c r="F87" s="47" t="s">
        <v>35</v>
      </c>
      <c r="G87" s="45">
        <v>8</v>
      </c>
      <c r="H87" s="48">
        <f>LOOKUP(G87,Calcul!$L$20:$M$51)</f>
        <v>8</v>
      </c>
      <c r="I87" s="45">
        <v>10</v>
      </c>
      <c r="J87" s="48">
        <f>LOOKUP(I87,Calcul!$L$20:$M$51)</f>
        <v>6</v>
      </c>
      <c r="K87" s="45">
        <v>3</v>
      </c>
      <c r="L87" s="48">
        <f>LOOKUP(K87,Calcul!$L$20:$M$51)</f>
        <v>15</v>
      </c>
      <c r="M87" s="47">
        <v>9</v>
      </c>
      <c r="N87" s="48">
        <f>LOOKUP(M87,Calcul!$L$20:$M$51)</f>
        <v>7</v>
      </c>
      <c r="O87" s="45">
        <v>7</v>
      </c>
      <c r="P87" s="48">
        <f>LOOKUP(O87,Calcul!$L$20:$M$51)</f>
        <v>9</v>
      </c>
      <c r="Q87" s="45">
        <v>1</v>
      </c>
      <c r="R87" s="48">
        <f>LOOKUP(Q87,Calcul!$L$20:$M$51)</f>
        <v>20</v>
      </c>
      <c r="S87" s="47">
        <v>6</v>
      </c>
      <c r="T87" s="48">
        <f>LOOKUP(S87,Calcul!$L$20:$M$51)</f>
        <v>10</v>
      </c>
      <c r="U87" s="45">
        <v>3</v>
      </c>
      <c r="V87" s="253">
        <f>LOOKUP(U87,Calcul!$L$20:$M$51)</f>
        <v>15</v>
      </c>
      <c r="W87" s="45">
        <v>6</v>
      </c>
      <c r="X87" s="253">
        <f>LOOKUP(W87,Calcul!$L$20:$M$51)</f>
        <v>10</v>
      </c>
      <c r="Y87" s="47">
        <f t="shared" si="15"/>
        <v>100</v>
      </c>
      <c r="Z87" s="45">
        <f t="shared" si="16"/>
        <v>9</v>
      </c>
      <c r="AA87" s="45"/>
      <c r="AB87" s="51"/>
      <c r="AC87" s="128">
        <f t="shared" si="17"/>
        <v>100</v>
      </c>
      <c r="AD87" s="109"/>
      <c r="AE87" s="108"/>
      <c r="AF87" s="109"/>
    </row>
    <row r="88" spans="1:31" s="53" customFormat="1" ht="15" customHeight="1">
      <c r="A88" s="109"/>
      <c r="B88" s="45">
        <v>5</v>
      </c>
      <c r="C88" s="44" t="s">
        <v>172</v>
      </c>
      <c r="D88" s="265" t="s">
        <v>33</v>
      </c>
      <c r="E88" s="208" t="s">
        <v>160</v>
      </c>
      <c r="F88" s="47" t="s">
        <v>35</v>
      </c>
      <c r="G88" s="45">
        <v>5</v>
      </c>
      <c r="H88" s="48">
        <f>LOOKUP(G88,Calcul!$L$20:$M$51)</f>
        <v>11</v>
      </c>
      <c r="I88" s="45">
        <v>4</v>
      </c>
      <c r="J88" s="48">
        <f>LOOKUP(I88,Calcul!$L$20:$M$51)</f>
        <v>13</v>
      </c>
      <c r="K88" s="45">
        <v>5</v>
      </c>
      <c r="L88" s="48">
        <f>LOOKUP(K88,Calcul!$L$20:$M$51)</f>
        <v>11</v>
      </c>
      <c r="M88" s="47">
        <v>1</v>
      </c>
      <c r="N88" s="48">
        <f>LOOKUP(M88,Calcul!$L$20:$M$51)</f>
        <v>20</v>
      </c>
      <c r="O88" s="45">
        <v>11</v>
      </c>
      <c r="P88" s="48">
        <f>LOOKUP(O88,Calcul!$L$20:$M$51)</f>
        <v>5</v>
      </c>
      <c r="Q88" s="45"/>
      <c r="R88" s="48"/>
      <c r="S88" s="47"/>
      <c r="T88" s="257"/>
      <c r="U88" s="45"/>
      <c r="V88" s="48"/>
      <c r="W88" s="45">
        <v>7</v>
      </c>
      <c r="X88" s="253">
        <f>LOOKUP(W88,Calcul!$L$20:$M$51)</f>
        <v>9</v>
      </c>
      <c r="Y88" s="47">
        <f t="shared" si="15"/>
        <v>69</v>
      </c>
      <c r="Z88" s="45">
        <f t="shared" si="16"/>
        <v>6</v>
      </c>
      <c r="AA88" s="45"/>
      <c r="AB88" s="51">
        <f aca="true" t="shared" si="18" ref="AB88:AB90">Y88/Z88</f>
        <v>11.5</v>
      </c>
      <c r="AC88" s="128">
        <f t="shared" si="17"/>
        <v>80.5</v>
      </c>
      <c r="AD88" s="259"/>
      <c r="AE88" s="52"/>
    </row>
    <row r="89" spans="1:31" s="53" customFormat="1" ht="15" customHeight="1">
      <c r="A89" s="109"/>
      <c r="B89" s="45">
        <v>6</v>
      </c>
      <c r="C89" s="46" t="s">
        <v>153</v>
      </c>
      <c r="D89" s="265" t="s">
        <v>33</v>
      </c>
      <c r="E89" s="208" t="s">
        <v>160</v>
      </c>
      <c r="F89" s="47" t="s">
        <v>35</v>
      </c>
      <c r="G89" s="45"/>
      <c r="H89" s="48"/>
      <c r="I89" s="45">
        <v>8</v>
      </c>
      <c r="J89" s="48">
        <f>LOOKUP(I89,Calcul!$L$20:$M$51)</f>
        <v>8</v>
      </c>
      <c r="K89" s="45"/>
      <c r="L89" s="48"/>
      <c r="M89" s="47">
        <v>7</v>
      </c>
      <c r="N89" s="48">
        <f>LOOKUP(M89,Calcul!$L$20:$M$51)</f>
        <v>9</v>
      </c>
      <c r="O89" s="262">
        <v>4</v>
      </c>
      <c r="P89" s="48">
        <f>LOOKUP(O89,Calcul!$L$20:$M$51)</f>
        <v>13</v>
      </c>
      <c r="Q89" s="45">
        <v>3</v>
      </c>
      <c r="R89" s="48">
        <f>LOOKUP(Q89,Calcul!$L$20:$M$51)</f>
        <v>15</v>
      </c>
      <c r="S89" s="45"/>
      <c r="T89" s="257"/>
      <c r="U89" s="262">
        <v>7</v>
      </c>
      <c r="V89" s="253">
        <f>LOOKUP(U89,Calcul!$L$20:$M$51)</f>
        <v>9</v>
      </c>
      <c r="W89" s="45">
        <v>5</v>
      </c>
      <c r="X89" s="253">
        <f>LOOKUP(W89,Calcul!$L$20:$M$51)</f>
        <v>11</v>
      </c>
      <c r="Y89" s="47">
        <f t="shared" si="15"/>
        <v>65</v>
      </c>
      <c r="Z89" s="45">
        <f t="shared" si="16"/>
        <v>6</v>
      </c>
      <c r="AA89" s="45"/>
      <c r="AB89" s="51">
        <f t="shared" si="18"/>
        <v>10.833333333333334</v>
      </c>
      <c r="AC89" s="128">
        <f t="shared" si="17"/>
        <v>75.83333333333333</v>
      </c>
      <c r="AD89" s="259"/>
      <c r="AE89" s="52"/>
    </row>
    <row r="90" spans="1:31" s="53" customFormat="1" ht="15" customHeight="1">
      <c r="A90" s="109"/>
      <c r="B90" s="45">
        <v>7</v>
      </c>
      <c r="C90" s="44" t="s">
        <v>163</v>
      </c>
      <c r="D90" s="265" t="s">
        <v>12</v>
      </c>
      <c r="E90" s="208" t="s">
        <v>160</v>
      </c>
      <c r="F90" s="47" t="s">
        <v>35</v>
      </c>
      <c r="G90" s="45">
        <v>2</v>
      </c>
      <c r="H90" s="48">
        <f>LOOKUP(G90,Calcul!$L$20:$M$51)</f>
        <v>17</v>
      </c>
      <c r="I90" s="45"/>
      <c r="J90" s="257"/>
      <c r="K90" s="47">
        <v>4</v>
      </c>
      <c r="L90" s="48">
        <f>LOOKUP(K90,Calcul!$L$20:$M$51)</f>
        <v>13</v>
      </c>
      <c r="M90" s="47">
        <v>5</v>
      </c>
      <c r="N90" s="48">
        <f>LOOKUP(M90,Calcul!$L$20:$M$51)</f>
        <v>11</v>
      </c>
      <c r="O90" s="45">
        <v>8</v>
      </c>
      <c r="P90" s="48">
        <f>LOOKUP(O90,Calcul!$L$20:$M$51)</f>
        <v>8</v>
      </c>
      <c r="Q90" s="45"/>
      <c r="R90" s="48"/>
      <c r="S90" s="45"/>
      <c r="T90" s="48"/>
      <c r="U90" s="45">
        <v>4</v>
      </c>
      <c r="V90" s="253">
        <f>LOOKUP(U90,Calcul!$L$20:$M$51)</f>
        <v>13</v>
      </c>
      <c r="W90" s="45"/>
      <c r="X90" s="257"/>
      <c r="Y90" s="47">
        <f t="shared" si="15"/>
        <v>62</v>
      </c>
      <c r="Z90" s="45">
        <f t="shared" si="16"/>
        <v>5</v>
      </c>
      <c r="AA90" s="45"/>
      <c r="AB90" s="51">
        <f t="shared" si="18"/>
        <v>12.4</v>
      </c>
      <c r="AC90" s="128">
        <f t="shared" si="17"/>
        <v>74.4</v>
      </c>
      <c r="AD90" s="259"/>
      <c r="AE90" s="108"/>
    </row>
    <row r="91" spans="2:31" s="53" customFormat="1" ht="15" customHeight="1">
      <c r="B91" s="45">
        <v>8</v>
      </c>
      <c r="C91" s="44" t="s">
        <v>179</v>
      </c>
      <c r="D91" s="46" t="s">
        <v>54</v>
      </c>
      <c r="E91" s="208" t="s">
        <v>160</v>
      </c>
      <c r="F91" s="47" t="s">
        <v>35</v>
      </c>
      <c r="G91" s="45">
        <v>11</v>
      </c>
      <c r="H91" s="48">
        <f>LOOKUP(G91,Calcul!$L$20:$M$51)</f>
        <v>5</v>
      </c>
      <c r="I91" s="45">
        <v>12</v>
      </c>
      <c r="J91" s="48">
        <f>LOOKUP(I91,Calcul!$L$20:$M$51)</f>
        <v>4</v>
      </c>
      <c r="K91" s="45">
        <v>7</v>
      </c>
      <c r="L91" s="48">
        <f>LOOKUP(K91,Calcul!$L$20:$M$51)</f>
        <v>9</v>
      </c>
      <c r="M91" s="45">
        <v>11</v>
      </c>
      <c r="N91" s="48">
        <f>LOOKUP(M91,Calcul!$L$20:$M$51)</f>
        <v>5</v>
      </c>
      <c r="O91" s="45">
        <v>13</v>
      </c>
      <c r="P91" s="48">
        <f>LOOKUP(O91,Calcul!$L$20:$M$51)</f>
        <v>3</v>
      </c>
      <c r="Q91" s="45">
        <v>7</v>
      </c>
      <c r="R91" s="48">
        <f>LOOKUP(Q91,Calcul!$L$20:$M$51)</f>
        <v>9</v>
      </c>
      <c r="S91" s="45">
        <v>13</v>
      </c>
      <c r="T91" s="48">
        <f>LOOKUP(S91,Calcul!$L$20:$M$51)</f>
        <v>3</v>
      </c>
      <c r="U91" s="45">
        <v>6</v>
      </c>
      <c r="V91" s="253">
        <f>LOOKUP(U91,Calcul!$L$20:$M$51)</f>
        <v>10</v>
      </c>
      <c r="W91" s="45">
        <v>10</v>
      </c>
      <c r="X91" s="253">
        <f>LOOKUP(W91,Calcul!$L$20:$M$51)</f>
        <v>6</v>
      </c>
      <c r="Y91" s="47">
        <f t="shared" si="15"/>
        <v>54</v>
      </c>
      <c r="Z91" s="45">
        <f t="shared" si="16"/>
        <v>9</v>
      </c>
      <c r="AA91" s="45"/>
      <c r="AB91" s="51"/>
      <c r="AC91" s="128">
        <f t="shared" si="17"/>
        <v>54</v>
      </c>
      <c r="AD91" s="259"/>
      <c r="AE91" s="108"/>
    </row>
    <row r="92" spans="1:32" s="109" customFormat="1" ht="15" customHeight="1">
      <c r="A92" s="53"/>
      <c r="B92" s="45">
        <v>9</v>
      </c>
      <c r="C92" s="44" t="s">
        <v>343</v>
      </c>
      <c r="D92" s="46" t="s">
        <v>70</v>
      </c>
      <c r="E92" s="192" t="s">
        <v>160</v>
      </c>
      <c r="F92" s="47" t="s">
        <v>35</v>
      </c>
      <c r="G92" s="45">
        <v>3</v>
      </c>
      <c r="H92" s="48">
        <f>LOOKUP(G92,Calcul!$L$20:$M$51)</f>
        <v>15</v>
      </c>
      <c r="I92" s="45">
        <v>3</v>
      </c>
      <c r="J92" s="48">
        <f>LOOKUP(I92,Calcul!$L$20:$M$51)</f>
        <v>15</v>
      </c>
      <c r="K92" s="45"/>
      <c r="L92" s="48"/>
      <c r="M92" s="47">
        <v>4</v>
      </c>
      <c r="N92" s="48">
        <f>LOOKUP(M92,Calcul!$L$20:$M$51)</f>
        <v>13</v>
      </c>
      <c r="O92" s="45"/>
      <c r="P92" s="48"/>
      <c r="Q92" s="45"/>
      <c r="R92" s="48"/>
      <c r="S92" s="48"/>
      <c r="T92" s="48"/>
      <c r="U92" s="45">
        <v>5</v>
      </c>
      <c r="V92" s="253">
        <f>LOOKUP(U92,Calcul!$L$20:$M$51)</f>
        <v>11</v>
      </c>
      <c r="W92" s="45"/>
      <c r="X92" s="48"/>
      <c r="Y92" s="47">
        <f t="shared" si="15"/>
        <v>54</v>
      </c>
      <c r="Z92" s="45">
        <f t="shared" si="16"/>
        <v>4</v>
      </c>
      <c r="AA92" s="45"/>
      <c r="AB92" s="51"/>
      <c r="AC92" s="128">
        <f t="shared" si="17"/>
        <v>54</v>
      </c>
      <c r="AD92" s="259"/>
      <c r="AE92" s="108"/>
      <c r="AF92" s="53"/>
    </row>
    <row r="93" spans="2:32" s="109" customFormat="1" ht="15" customHeight="1">
      <c r="B93" s="45">
        <v>10</v>
      </c>
      <c r="C93" s="44" t="s">
        <v>166</v>
      </c>
      <c r="D93" s="46" t="s">
        <v>70</v>
      </c>
      <c r="E93" s="192" t="s">
        <v>160</v>
      </c>
      <c r="F93" s="47" t="s">
        <v>35</v>
      </c>
      <c r="G93" s="45">
        <v>1</v>
      </c>
      <c r="H93" s="48">
        <f>LOOKUP(G93,Calcul!$L$20:$M$51)</f>
        <v>20</v>
      </c>
      <c r="I93" s="45">
        <v>7</v>
      </c>
      <c r="J93" s="48">
        <f>LOOKUP(I93,Calcul!$L$20:$M$51)</f>
        <v>9</v>
      </c>
      <c r="K93" s="45"/>
      <c r="L93" s="48"/>
      <c r="M93" s="269"/>
      <c r="N93" s="48"/>
      <c r="O93" s="45">
        <v>5</v>
      </c>
      <c r="P93" s="48">
        <f>LOOKUP(O93,Calcul!$L$20:$M$51)</f>
        <v>11</v>
      </c>
      <c r="Q93" s="45"/>
      <c r="R93" s="48"/>
      <c r="S93" s="45">
        <v>4</v>
      </c>
      <c r="T93" s="48">
        <f>LOOKUP(S93,Calcul!$L$20:$M$51)</f>
        <v>13</v>
      </c>
      <c r="U93" s="45"/>
      <c r="V93" s="48"/>
      <c r="W93" s="45"/>
      <c r="X93" s="48"/>
      <c r="Y93" s="47">
        <f t="shared" si="15"/>
        <v>53</v>
      </c>
      <c r="Z93" s="45">
        <f t="shared" si="16"/>
        <v>4</v>
      </c>
      <c r="AA93" s="45"/>
      <c r="AB93" s="51"/>
      <c r="AC93" s="128">
        <f t="shared" si="17"/>
        <v>53</v>
      </c>
      <c r="AD93" s="259"/>
      <c r="AE93" s="52"/>
      <c r="AF93" s="53"/>
    </row>
    <row r="94" spans="2:32" s="109" customFormat="1" ht="15" customHeight="1">
      <c r="B94" s="45">
        <v>11</v>
      </c>
      <c r="C94" s="44" t="s">
        <v>170</v>
      </c>
      <c r="D94" s="46" t="s">
        <v>70</v>
      </c>
      <c r="E94" s="208" t="s">
        <v>160</v>
      </c>
      <c r="F94" s="47" t="s">
        <v>35</v>
      </c>
      <c r="G94" s="45">
        <v>10</v>
      </c>
      <c r="H94" s="48">
        <f>LOOKUP(G94,Calcul!$L$20:$M$51)</f>
        <v>6</v>
      </c>
      <c r="I94" s="45"/>
      <c r="J94" s="48"/>
      <c r="K94" s="45"/>
      <c r="L94" s="48"/>
      <c r="M94" s="47">
        <v>8</v>
      </c>
      <c r="N94" s="48">
        <f>LOOKUP(M94,Calcul!$L$20:$M$51)</f>
        <v>8</v>
      </c>
      <c r="O94" s="45"/>
      <c r="P94" s="48"/>
      <c r="Q94" s="45"/>
      <c r="R94" s="48"/>
      <c r="S94" s="45">
        <v>9</v>
      </c>
      <c r="T94" s="48">
        <f>LOOKUP(S94,Calcul!$L$20:$M$51)</f>
        <v>7</v>
      </c>
      <c r="U94" s="45">
        <v>2</v>
      </c>
      <c r="V94" s="253">
        <f>LOOKUP(U94,Calcul!$L$20:$M$51)</f>
        <v>17</v>
      </c>
      <c r="W94" s="45">
        <v>13</v>
      </c>
      <c r="X94" s="253">
        <f>LOOKUP(W94,Calcul!$L$20:$M$51)</f>
        <v>3</v>
      </c>
      <c r="Y94" s="47">
        <f t="shared" si="15"/>
        <v>41</v>
      </c>
      <c r="Z94" s="45">
        <f t="shared" si="16"/>
        <v>5</v>
      </c>
      <c r="AA94" s="45"/>
      <c r="AB94" s="51"/>
      <c r="AC94" s="128">
        <f t="shared" si="17"/>
        <v>41</v>
      </c>
      <c r="AD94" s="259"/>
      <c r="AE94" s="52"/>
      <c r="AF94" s="53"/>
    </row>
    <row r="95" spans="1:31" s="53" customFormat="1" ht="15" customHeight="1">
      <c r="A95" s="109"/>
      <c r="B95" s="45">
        <v>12</v>
      </c>
      <c r="C95" s="44" t="s">
        <v>335</v>
      </c>
      <c r="D95" s="46" t="s">
        <v>309</v>
      </c>
      <c r="E95" s="208" t="s">
        <v>160</v>
      </c>
      <c r="F95" s="47" t="s">
        <v>35</v>
      </c>
      <c r="G95" s="45"/>
      <c r="H95" s="253"/>
      <c r="I95" s="45"/>
      <c r="J95" s="48"/>
      <c r="K95" s="47"/>
      <c r="L95" s="48"/>
      <c r="M95" s="47"/>
      <c r="N95" s="48"/>
      <c r="O95" s="45">
        <v>3</v>
      </c>
      <c r="P95" s="48">
        <f>LOOKUP(O95,Calcul!$L$20:$M$51)</f>
        <v>15</v>
      </c>
      <c r="Q95" s="45">
        <v>2</v>
      </c>
      <c r="R95" s="48">
        <f>LOOKUP(Q95,Calcul!$L$20:$M$51)</f>
        <v>17</v>
      </c>
      <c r="S95" s="45">
        <v>8</v>
      </c>
      <c r="T95" s="48">
        <f>LOOKUP(S95,Calcul!$L$20:$M$51)</f>
        <v>8</v>
      </c>
      <c r="U95" s="45"/>
      <c r="V95" s="48"/>
      <c r="W95" s="45"/>
      <c r="X95" s="48"/>
      <c r="Y95" s="47">
        <f t="shared" si="15"/>
        <v>40</v>
      </c>
      <c r="Z95" s="45">
        <f t="shared" si="16"/>
        <v>3</v>
      </c>
      <c r="AA95" s="45"/>
      <c r="AB95" s="51"/>
      <c r="AC95" s="128">
        <f t="shared" si="17"/>
        <v>40</v>
      </c>
      <c r="AD95" s="259"/>
      <c r="AE95" s="108"/>
    </row>
    <row r="96" spans="1:32" s="53" customFormat="1" ht="15" customHeight="1">
      <c r="A96" s="109"/>
      <c r="B96" s="45">
        <v>13</v>
      </c>
      <c r="C96" s="44" t="s">
        <v>171</v>
      </c>
      <c r="D96" s="265" t="s">
        <v>11</v>
      </c>
      <c r="E96" s="192" t="s">
        <v>160</v>
      </c>
      <c r="F96" s="47" t="s">
        <v>35</v>
      </c>
      <c r="G96" s="45"/>
      <c r="H96" s="257"/>
      <c r="I96" s="45">
        <v>2</v>
      </c>
      <c r="J96" s="48">
        <f>LOOKUP(I96,Calcul!$L$20:$M$51)</f>
        <v>17</v>
      </c>
      <c r="K96" s="45"/>
      <c r="L96" s="48"/>
      <c r="M96" s="47"/>
      <c r="N96" s="48"/>
      <c r="O96" s="45">
        <v>9</v>
      </c>
      <c r="P96" s="48">
        <f>LOOKUP(O96,Calcul!$L$20:$M$51)</f>
        <v>7</v>
      </c>
      <c r="Q96" s="45"/>
      <c r="R96" s="48"/>
      <c r="S96" s="48"/>
      <c r="T96" s="48"/>
      <c r="U96" s="45"/>
      <c r="V96" s="48"/>
      <c r="W96" s="45"/>
      <c r="X96" s="48"/>
      <c r="Y96" s="47">
        <f t="shared" si="15"/>
        <v>24</v>
      </c>
      <c r="Z96" s="45">
        <f t="shared" si="16"/>
        <v>2</v>
      </c>
      <c r="AA96" s="45"/>
      <c r="AB96" s="51">
        <f aca="true" t="shared" si="19" ref="AB96:AB97">Y96/Z96</f>
        <v>12</v>
      </c>
      <c r="AC96" s="128">
        <f t="shared" si="17"/>
        <v>36</v>
      </c>
      <c r="AD96" s="109"/>
      <c r="AE96" s="108"/>
      <c r="AF96" s="109"/>
    </row>
    <row r="97" spans="1:31" s="53" customFormat="1" ht="15" customHeight="1">
      <c r="A97" s="109"/>
      <c r="B97" s="45">
        <v>14</v>
      </c>
      <c r="C97" s="44" t="s">
        <v>215</v>
      </c>
      <c r="D97" s="265" t="s">
        <v>120</v>
      </c>
      <c r="E97" s="192" t="s">
        <v>160</v>
      </c>
      <c r="F97" s="47" t="s">
        <v>35</v>
      </c>
      <c r="G97" s="45"/>
      <c r="H97" s="48"/>
      <c r="I97" s="45"/>
      <c r="J97" s="48"/>
      <c r="K97" s="45"/>
      <c r="L97" s="48"/>
      <c r="M97" s="47"/>
      <c r="N97" s="48"/>
      <c r="O97" s="45"/>
      <c r="P97" s="257"/>
      <c r="Q97" s="47"/>
      <c r="R97" s="253"/>
      <c r="S97" s="45">
        <v>7</v>
      </c>
      <c r="T97" s="48">
        <f>LOOKUP(S97,Calcul!$L$20:$M$51)</f>
        <v>9</v>
      </c>
      <c r="U97" s="45"/>
      <c r="V97" s="48"/>
      <c r="W97" s="45">
        <v>8</v>
      </c>
      <c r="X97" s="253">
        <f>LOOKUP(W97,Calcul!$L$20:$M$51)</f>
        <v>8</v>
      </c>
      <c r="Y97" s="47">
        <f t="shared" si="15"/>
        <v>17</v>
      </c>
      <c r="Z97" s="45">
        <f t="shared" si="16"/>
        <v>2</v>
      </c>
      <c r="AA97" s="45"/>
      <c r="AB97" s="51">
        <f t="shared" si="19"/>
        <v>8.5</v>
      </c>
      <c r="AC97" s="128">
        <f t="shared" si="17"/>
        <v>25.5</v>
      </c>
      <c r="AD97" s="259"/>
      <c r="AE97" s="108"/>
    </row>
    <row r="98" spans="1:32" s="53" customFormat="1" ht="15" customHeight="1">
      <c r="A98" s="109"/>
      <c r="B98" s="45">
        <v>15</v>
      </c>
      <c r="C98" s="44" t="s">
        <v>81</v>
      </c>
      <c r="D98" s="46" t="s">
        <v>70</v>
      </c>
      <c r="E98" s="192" t="s">
        <v>160</v>
      </c>
      <c r="F98" s="47" t="s">
        <v>35</v>
      </c>
      <c r="G98" s="45"/>
      <c r="H98" s="48"/>
      <c r="I98" s="45"/>
      <c r="J98" s="48"/>
      <c r="K98" s="45"/>
      <c r="L98" s="48"/>
      <c r="M98" s="47"/>
      <c r="N98" s="48"/>
      <c r="O98" s="45"/>
      <c r="P98" s="48"/>
      <c r="Q98" s="45"/>
      <c r="R98" s="48"/>
      <c r="S98" s="45"/>
      <c r="T98" s="48"/>
      <c r="U98" s="45">
        <v>8</v>
      </c>
      <c r="V98" s="253">
        <f>LOOKUP(U98,Calcul!$L$20:$M$51)</f>
        <v>8</v>
      </c>
      <c r="W98" s="45">
        <v>4</v>
      </c>
      <c r="X98" s="253">
        <f>LOOKUP(W98,Calcul!$L$20:$M$51)</f>
        <v>13</v>
      </c>
      <c r="Y98" s="47">
        <f t="shared" si="15"/>
        <v>21</v>
      </c>
      <c r="Z98" s="45">
        <f t="shared" si="16"/>
        <v>2</v>
      </c>
      <c r="AA98" s="45"/>
      <c r="AB98" s="51"/>
      <c r="AC98" s="128">
        <f t="shared" si="17"/>
        <v>21</v>
      </c>
      <c r="AD98" s="109"/>
      <c r="AE98" s="108"/>
      <c r="AF98" s="109"/>
    </row>
    <row r="99" spans="1:32" s="109" customFormat="1" ht="15" customHeight="1">
      <c r="A99" s="164"/>
      <c r="B99" s="45">
        <v>16</v>
      </c>
      <c r="C99" s="46" t="s">
        <v>344</v>
      </c>
      <c r="D99" s="46" t="s">
        <v>70</v>
      </c>
      <c r="E99" s="208" t="s">
        <v>160</v>
      </c>
      <c r="F99" s="47" t="s">
        <v>35</v>
      </c>
      <c r="G99" s="45">
        <v>15</v>
      </c>
      <c r="H99" s="48">
        <f>LOOKUP(G99,Calcul!$L$20:$M$51)</f>
        <v>1</v>
      </c>
      <c r="I99" s="45">
        <v>11</v>
      </c>
      <c r="J99" s="48">
        <f>LOOKUP(I99,Calcul!$L$20:$M$51)</f>
        <v>5</v>
      </c>
      <c r="K99" s="45">
        <v>8</v>
      </c>
      <c r="L99" s="48">
        <f>LOOKUP(K99,Calcul!$L$20:$M$51)</f>
        <v>8</v>
      </c>
      <c r="M99" s="47">
        <v>10</v>
      </c>
      <c r="N99" s="48">
        <f>LOOKUP(M99,Calcul!$L$20:$M$51)</f>
        <v>6</v>
      </c>
      <c r="O99" s="262"/>
      <c r="P99" s="48"/>
      <c r="Q99" s="45"/>
      <c r="R99" s="48"/>
      <c r="S99" s="45"/>
      <c r="T99" s="48"/>
      <c r="U99" s="262"/>
      <c r="V99" s="48"/>
      <c r="W99" s="45"/>
      <c r="X99" s="48"/>
      <c r="Y99" s="47">
        <f t="shared" si="15"/>
        <v>20</v>
      </c>
      <c r="Z99" s="45">
        <f t="shared" si="16"/>
        <v>4</v>
      </c>
      <c r="AA99" s="45"/>
      <c r="AB99" s="51"/>
      <c r="AC99" s="128">
        <f t="shared" si="17"/>
        <v>20</v>
      </c>
      <c r="AD99" s="164"/>
      <c r="AE99" s="108"/>
      <c r="AF99" s="164"/>
    </row>
    <row r="100" spans="1:32" s="109" customFormat="1" ht="15" customHeight="1">
      <c r="A100" s="164"/>
      <c r="B100" s="45">
        <v>17</v>
      </c>
      <c r="C100" s="44" t="s">
        <v>125</v>
      </c>
      <c r="D100" s="265" t="s">
        <v>120</v>
      </c>
      <c r="E100" s="208" t="s">
        <v>160</v>
      </c>
      <c r="F100" s="47" t="s">
        <v>35</v>
      </c>
      <c r="G100" s="45">
        <v>6</v>
      </c>
      <c r="H100" s="48">
        <f>LOOKUP(G100,Calcul!$L$20:$M$51)</f>
        <v>10</v>
      </c>
      <c r="I100" s="45"/>
      <c r="J100" s="48"/>
      <c r="K100" s="45"/>
      <c r="L100" s="48"/>
      <c r="M100" s="47"/>
      <c r="N100" s="48"/>
      <c r="O100" s="45"/>
      <c r="P100" s="257"/>
      <c r="Q100" s="45"/>
      <c r="R100" s="48"/>
      <c r="S100" s="45"/>
      <c r="T100" s="253"/>
      <c r="U100" s="45"/>
      <c r="V100" s="48"/>
      <c r="W100" s="45"/>
      <c r="X100" s="48"/>
      <c r="Y100" s="47">
        <f t="shared" si="15"/>
        <v>10</v>
      </c>
      <c r="Z100" s="45">
        <f t="shared" si="16"/>
        <v>1</v>
      </c>
      <c r="AA100" s="45"/>
      <c r="AB100" s="51">
        <f aca="true" t="shared" si="20" ref="AB100:AB103">Y100/Z100</f>
        <v>10</v>
      </c>
      <c r="AC100" s="128">
        <f t="shared" si="17"/>
        <v>20</v>
      </c>
      <c r="AD100" s="164"/>
      <c r="AE100" s="108"/>
      <c r="AF100" s="164"/>
    </row>
    <row r="101" spans="1:32" s="109" customFormat="1" ht="15" customHeight="1">
      <c r="A101" s="53"/>
      <c r="B101" s="45">
        <v>18</v>
      </c>
      <c r="C101" s="273" t="s">
        <v>345</v>
      </c>
      <c r="D101" s="265" t="s">
        <v>12</v>
      </c>
      <c r="E101" s="208" t="s">
        <v>160</v>
      </c>
      <c r="F101" s="263" t="s">
        <v>90</v>
      </c>
      <c r="G101" s="45">
        <v>18</v>
      </c>
      <c r="H101" s="48">
        <f>LOOKUP(G101,Calcul!$L$20:$M$51)</f>
        <v>0</v>
      </c>
      <c r="I101" s="45"/>
      <c r="J101" s="261"/>
      <c r="K101" s="45"/>
      <c r="L101" s="261"/>
      <c r="M101" s="45">
        <v>17</v>
      </c>
      <c r="N101" s="48">
        <f>LOOKUP(M101,Calcul!$L$20:$M$51)</f>
        <v>0</v>
      </c>
      <c r="O101" s="45"/>
      <c r="P101" s="48"/>
      <c r="Q101" s="45">
        <v>6</v>
      </c>
      <c r="R101" s="48">
        <f>LOOKUP(Q101,Calcul!$L$20:$M$51)</f>
        <v>10</v>
      </c>
      <c r="S101" s="45">
        <v>15</v>
      </c>
      <c r="T101" s="48">
        <f>LOOKUP(S101,Calcul!$L$20:$M$51)</f>
        <v>1</v>
      </c>
      <c r="U101" s="45"/>
      <c r="V101" s="48"/>
      <c r="W101" s="45"/>
      <c r="X101" s="257"/>
      <c r="Y101" s="47">
        <f t="shared" si="15"/>
        <v>11</v>
      </c>
      <c r="Z101" s="45">
        <f t="shared" si="16"/>
        <v>4</v>
      </c>
      <c r="AA101" s="263">
        <v>5.5</v>
      </c>
      <c r="AB101" s="51">
        <f t="shared" si="20"/>
        <v>2.75</v>
      </c>
      <c r="AC101" s="128">
        <f t="shared" si="17"/>
        <v>19.25</v>
      </c>
      <c r="AD101" s="259"/>
      <c r="AE101" s="108"/>
      <c r="AF101" s="53"/>
    </row>
    <row r="102" spans="2:32" s="109" customFormat="1" ht="15" customHeight="1">
      <c r="B102" s="45">
        <v>19</v>
      </c>
      <c r="C102" s="44" t="s">
        <v>102</v>
      </c>
      <c r="D102" s="265" t="s">
        <v>12</v>
      </c>
      <c r="E102" s="191" t="s">
        <v>160</v>
      </c>
      <c r="F102" s="263" t="s">
        <v>90</v>
      </c>
      <c r="G102" s="45">
        <v>12</v>
      </c>
      <c r="H102" s="48">
        <f>LOOKUP(G102,Calcul!$L$20:$M$51)</f>
        <v>4</v>
      </c>
      <c r="I102" s="45">
        <v>9</v>
      </c>
      <c r="J102" s="261">
        <f>LOOKUP(I102,Calcul!$L$20:$M$51)</f>
        <v>7</v>
      </c>
      <c r="K102" s="47"/>
      <c r="L102" s="261"/>
      <c r="M102" s="47"/>
      <c r="N102" s="48"/>
      <c r="O102" s="45"/>
      <c r="P102" s="48"/>
      <c r="Q102" s="45"/>
      <c r="R102" s="48"/>
      <c r="S102" s="45"/>
      <c r="T102" s="48"/>
      <c r="U102" s="45"/>
      <c r="V102" s="48"/>
      <c r="W102" s="45"/>
      <c r="X102" s="257"/>
      <c r="Y102" s="47">
        <f t="shared" si="15"/>
        <v>11</v>
      </c>
      <c r="Z102" s="45">
        <f t="shared" si="16"/>
        <v>2</v>
      </c>
      <c r="AA102" s="263">
        <v>2.7</v>
      </c>
      <c r="AB102" s="51">
        <f t="shared" si="20"/>
        <v>5.5</v>
      </c>
      <c r="AC102" s="128">
        <f t="shared" si="17"/>
        <v>19.2</v>
      </c>
      <c r="AD102" s="259"/>
      <c r="AE102" s="108"/>
      <c r="AF102" s="53"/>
    </row>
    <row r="103" spans="2:32" s="109" customFormat="1" ht="15" customHeight="1">
      <c r="B103" s="45">
        <v>20</v>
      </c>
      <c r="C103" s="44" t="s">
        <v>127</v>
      </c>
      <c r="D103" s="265" t="s">
        <v>33</v>
      </c>
      <c r="E103" s="208" t="s">
        <v>160</v>
      </c>
      <c r="F103" s="47" t="s">
        <v>52</v>
      </c>
      <c r="G103" s="45"/>
      <c r="H103" s="48"/>
      <c r="I103" s="45"/>
      <c r="J103" s="48"/>
      <c r="K103" s="45"/>
      <c r="L103" s="48"/>
      <c r="M103" s="47">
        <v>13</v>
      </c>
      <c r="N103" s="48">
        <f>LOOKUP(M103,Calcul!$L$20:$M$51)</f>
        <v>3</v>
      </c>
      <c r="O103" s="45">
        <v>17</v>
      </c>
      <c r="P103" s="48">
        <f>LOOKUP(O103,Calcul!$L$20:$M$51)</f>
        <v>0</v>
      </c>
      <c r="Q103" s="45"/>
      <c r="R103" s="48"/>
      <c r="S103" s="47"/>
      <c r="T103" s="257"/>
      <c r="U103" s="45">
        <v>9</v>
      </c>
      <c r="V103" s="253">
        <f>LOOKUP(U103,Calcul!$L$20:$M$51)</f>
        <v>7</v>
      </c>
      <c r="W103" s="45">
        <v>12</v>
      </c>
      <c r="X103" s="253">
        <f>LOOKUP(W103,Calcul!$L$20:$M$51)</f>
        <v>4</v>
      </c>
      <c r="Y103" s="47">
        <f t="shared" si="15"/>
        <v>14</v>
      </c>
      <c r="Z103" s="45">
        <f t="shared" si="16"/>
        <v>4</v>
      </c>
      <c r="AA103" s="45"/>
      <c r="AB103" s="51">
        <f t="shared" si="20"/>
        <v>3.5</v>
      </c>
      <c r="AC103" s="128">
        <f t="shared" si="17"/>
        <v>17.5</v>
      </c>
      <c r="AD103" s="259"/>
      <c r="AE103" s="52"/>
      <c r="AF103" s="53"/>
    </row>
    <row r="104" spans="1:31" s="53" customFormat="1" ht="15" customHeight="1">
      <c r="A104" s="109"/>
      <c r="B104" s="45">
        <v>21</v>
      </c>
      <c r="C104" s="44" t="s">
        <v>129</v>
      </c>
      <c r="D104" s="46" t="s">
        <v>331</v>
      </c>
      <c r="E104" s="208" t="s">
        <v>160</v>
      </c>
      <c r="F104" s="47" t="s">
        <v>35</v>
      </c>
      <c r="G104" s="45"/>
      <c r="H104" s="253"/>
      <c r="I104" s="45"/>
      <c r="J104" s="48"/>
      <c r="K104" s="47"/>
      <c r="L104" s="48"/>
      <c r="M104" s="47"/>
      <c r="N104" s="48"/>
      <c r="O104" s="45"/>
      <c r="P104" s="48"/>
      <c r="Q104" s="45"/>
      <c r="R104" s="48"/>
      <c r="S104" s="48"/>
      <c r="T104" s="48"/>
      <c r="U104" s="45"/>
      <c r="V104" s="48"/>
      <c r="W104" s="45">
        <v>2</v>
      </c>
      <c r="X104" s="253">
        <f>LOOKUP(W104,Calcul!$L$20:$M$51)</f>
        <v>17</v>
      </c>
      <c r="Y104" s="47">
        <f t="shared" si="15"/>
        <v>17</v>
      </c>
      <c r="Z104" s="45">
        <f t="shared" si="16"/>
        <v>1</v>
      </c>
      <c r="AA104" s="45"/>
      <c r="AB104" s="51"/>
      <c r="AC104" s="128">
        <f t="shared" si="17"/>
        <v>17</v>
      </c>
      <c r="AD104" s="259"/>
      <c r="AE104" s="108"/>
    </row>
    <row r="105" spans="1:32" s="109" customFormat="1" ht="15" customHeight="1">
      <c r="A105" s="164"/>
      <c r="B105" s="45">
        <v>22</v>
      </c>
      <c r="C105" s="44" t="s">
        <v>190</v>
      </c>
      <c r="D105" s="265" t="s">
        <v>33</v>
      </c>
      <c r="E105" s="208" t="s">
        <v>160</v>
      </c>
      <c r="F105" s="47" t="s">
        <v>35</v>
      </c>
      <c r="G105" s="45"/>
      <c r="H105" s="48"/>
      <c r="I105" s="45"/>
      <c r="J105" s="48"/>
      <c r="K105" s="45"/>
      <c r="L105" s="48"/>
      <c r="M105" s="47"/>
      <c r="N105" s="48"/>
      <c r="O105" s="45">
        <v>10</v>
      </c>
      <c r="P105" s="48">
        <f>LOOKUP(O105,Calcul!$L$20:$M$51)</f>
        <v>6</v>
      </c>
      <c r="Q105" s="45"/>
      <c r="R105" s="48"/>
      <c r="S105" s="45"/>
      <c r="T105" s="257"/>
      <c r="U105" s="45"/>
      <c r="V105" s="48"/>
      <c r="W105" s="45">
        <v>11</v>
      </c>
      <c r="X105" s="253">
        <f>LOOKUP(W105,Calcul!$L$20:$M$51)</f>
        <v>5</v>
      </c>
      <c r="Y105" s="47">
        <f t="shared" si="15"/>
        <v>11</v>
      </c>
      <c r="Z105" s="45">
        <f t="shared" si="16"/>
        <v>2</v>
      </c>
      <c r="AA105" s="45"/>
      <c r="AB105" s="51">
        <f aca="true" t="shared" si="21" ref="AB105:AB107">Y105/Z105</f>
        <v>5.5</v>
      </c>
      <c r="AC105" s="128">
        <f t="shared" si="17"/>
        <v>16.5</v>
      </c>
      <c r="AD105" s="164"/>
      <c r="AE105" s="108"/>
      <c r="AF105" s="164"/>
    </row>
    <row r="106" spans="2:31" s="109" customFormat="1" ht="15" customHeight="1">
      <c r="B106" s="45">
        <v>23</v>
      </c>
      <c r="C106" s="44" t="s">
        <v>222</v>
      </c>
      <c r="D106" s="265" t="s">
        <v>33</v>
      </c>
      <c r="E106" s="208" t="s">
        <v>160</v>
      </c>
      <c r="F106" s="47" t="s">
        <v>35</v>
      </c>
      <c r="G106" s="45"/>
      <c r="H106" s="48"/>
      <c r="I106" s="45">
        <v>13</v>
      </c>
      <c r="J106" s="48">
        <f>LOOKUP(I106,Calcul!$L$20:$M$51)</f>
        <v>3</v>
      </c>
      <c r="K106" s="45">
        <v>10</v>
      </c>
      <c r="L106" s="48">
        <f>LOOKUP(K106,Calcul!$L$20:$M$51)</f>
        <v>6</v>
      </c>
      <c r="M106" s="47"/>
      <c r="N106" s="48"/>
      <c r="O106" s="262"/>
      <c r="P106" s="48"/>
      <c r="Q106" s="45"/>
      <c r="R106" s="48"/>
      <c r="S106" s="45"/>
      <c r="T106" s="257"/>
      <c r="U106" s="262">
        <v>13</v>
      </c>
      <c r="V106" s="253">
        <f>LOOKUP(U106,Calcul!$L$20:$M$51)</f>
        <v>3</v>
      </c>
      <c r="W106" s="45"/>
      <c r="X106" s="48"/>
      <c r="Y106" s="47">
        <f t="shared" si="15"/>
        <v>12</v>
      </c>
      <c r="Z106" s="45">
        <f t="shared" si="16"/>
        <v>3</v>
      </c>
      <c r="AA106" s="45"/>
      <c r="AB106" s="51">
        <f t="shared" si="21"/>
        <v>4</v>
      </c>
      <c r="AC106" s="128">
        <f t="shared" si="17"/>
        <v>16</v>
      </c>
      <c r="AE106" s="108"/>
    </row>
    <row r="107" spans="2:32" s="109" customFormat="1" ht="15" customHeight="1">
      <c r="B107" s="45">
        <v>24</v>
      </c>
      <c r="C107" s="46" t="s">
        <v>346</v>
      </c>
      <c r="D107" s="265" t="s">
        <v>11</v>
      </c>
      <c r="E107" s="192" t="s">
        <v>160</v>
      </c>
      <c r="F107" s="47" t="s">
        <v>35</v>
      </c>
      <c r="G107" s="45"/>
      <c r="H107" s="257"/>
      <c r="I107" s="45">
        <v>18</v>
      </c>
      <c r="J107" s="48">
        <f>LOOKUP(I107,Calcul!$L$20:$M$51)</f>
        <v>0</v>
      </c>
      <c r="K107" s="45">
        <v>11</v>
      </c>
      <c r="L107" s="48">
        <f>LOOKUP(K107,Calcul!$L$20:$M$51)</f>
        <v>5</v>
      </c>
      <c r="M107" s="269">
        <v>15</v>
      </c>
      <c r="N107" s="48">
        <f>LOOKUP(M107,Calcul!$L$20:$M$51)</f>
        <v>1</v>
      </c>
      <c r="O107" s="45">
        <v>16</v>
      </c>
      <c r="P107" s="48">
        <f>LOOKUP(O107,Calcul!$L$20:$M$51)</f>
        <v>0</v>
      </c>
      <c r="Q107" s="45"/>
      <c r="R107" s="48"/>
      <c r="S107" s="45"/>
      <c r="T107" s="48"/>
      <c r="U107" s="45">
        <v>11</v>
      </c>
      <c r="V107" s="253">
        <f>LOOKUP(U107,Calcul!$L$20:$M$51)</f>
        <v>5</v>
      </c>
      <c r="W107" s="45">
        <v>14</v>
      </c>
      <c r="X107" s="253">
        <f>LOOKUP(W107,Calcul!$L$20:$M$51)</f>
        <v>2</v>
      </c>
      <c r="Y107" s="47">
        <f t="shared" si="15"/>
        <v>13</v>
      </c>
      <c r="Z107" s="45">
        <f t="shared" si="16"/>
        <v>6</v>
      </c>
      <c r="AA107" s="45"/>
      <c r="AB107" s="51">
        <f t="shared" si="21"/>
        <v>2.1666666666666665</v>
      </c>
      <c r="AC107" s="128">
        <f t="shared" si="17"/>
        <v>15.166666666666666</v>
      </c>
      <c r="AD107" s="259"/>
      <c r="AE107" s="52"/>
      <c r="AF107" s="53"/>
    </row>
    <row r="108" spans="1:32" s="109" customFormat="1" ht="15" customHeight="1">
      <c r="A108" s="53"/>
      <c r="B108" s="45">
        <v>25</v>
      </c>
      <c r="C108" s="44" t="s">
        <v>347</v>
      </c>
      <c r="D108" s="46" t="s">
        <v>54</v>
      </c>
      <c r="E108" s="208" t="s">
        <v>160</v>
      </c>
      <c r="F108" s="47" t="s">
        <v>35</v>
      </c>
      <c r="G108" s="45"/>
      <c r="H108" s="48"/>
      <c r="I108" s="45"/>
      <c r="J108" s="48"/>
      <c r="K108" s="45"/>
      <c r="L108" s="48"/>
      <c r="M108" s="48"/>
      <c r="N108" s="48"/>
      <c r="O108" s="45">
        <v>12</v>
      </c>
      <c r="P108" s="48">
        <f>LOOKUP(O108,Calcul!$L$20:$M$51)</f>
        <v>4</v>
      </c>
      <c r="Q108" s="45"/>
      <c r="R108" s="253"/>
      <c r="S108" s="45">
        <v>5</v>
      </c>
      <c r="T108" s="48">
        <f>LOOKUP(S108,Calcul!$L$20:$M$51)</f>
        <v>11</v>
      </c>
      <c r="U108" s="45"/>
      <c r="V108" s="48"/>
      <c r="W108" s="45"/>
      <c r="X108" s="48"/>
      <c r="Y108" s="47">
        <f t="shared" si="15"/>
        <v>15</v>
      </c>
      <c r="Z108" s="45">
        <f t="shared" si="16"/>
        <v>2</v>
      </c>
      <c r="AA108" s="45"/>
      <c r="AB108" s="51"/>
      <c r="AC108" s="128">
        <f t="shared" si="17"/>
        <v>15</v>
      </c>
      <c r="AD108" s="259"/>
      <c r="AE108" s="108"/>
      <c r="AF108" s="53"/>
    </row>
    <row r="109" spans="2:32" s="109" customFormat="1" ht="15" customHeight="1">
      <c r="B109" s="45">
        <v>26</v>
      </c>
      <c r="C109" s="46" t="s">
        <v>155</v>
      </c>
      <c r="D109" s="265" t="s">
        <v>120</v>
      </c>
      <c r="E109" s="208" t="s">
        <v>160</v>
      </c>
      <c r="F109" s="47" t="s">
        <v>35</v>
      </c>
      <c r="G109" s="45">
        <v>9</v>
      </c>
      <c r="H109" s="48">
        <f>LOOKUP(G109,Calcul!$L$20:$M$51)</f>
        <v>7</v>
      </c>
      <c r="I109" s="45"/>
      <c r="J109" s="48"/>
      <c r="K109" s="45"/>
      <c r="L109" s="48"/>
      <c r="M109" s="48"/>
      <c r="N109" s="48"/>
      <c r="O109" s="45"/>
      <c r="P109" s="257"/>
      <c r="Q109" s="47"/>
      <c r="R109" s="253"/>
      <c r="S109" s="45"/>
      <c r="T109" s="48"/>
      <c r="U109" s="45"/>
      <c r="V109" s="48"/>
      <c r="W109" s="45"/>
      <c r="X109" s="48"/>
      <c r="Y109" s="47">
        <f t="shared" si="15"/>
        <v>7</v>
      </c>
      <c r="Z109" s="45">
        <f t="shared" si="16"/>
        <v>1</v>
      </c>
      <c r="AA109" s="45"/>
      <c r="AB109" s="51">
        <f aca="true" t="shared" si="22" ref="AB109:AB110">Y109/Z109</f>
        <v>7</v>
      </c>
      <c r="AC109" s="128">
        <f t="shared" si="17"/>
        <v>14</v>
      </c>
      <c r="AD109" s="259"/>
      <c r="AE109" s="108"/>
      <c r="AF109" s="53"/>
    </row>
    <row r="110" spans="2:32" s="109" customFormat="1" ht="15" customHeight="1">
      <c r="B110" s="45">
        <v>27</v>
      </c>
      <c r="C110" s="44" t="s">
        <v>225</v>
      </c>
      <c r="D110" s="265" t="s">
        <v>33</v>
      </c>
      <c r="E110" s="192" t="s">
        <v>160</v>
      </c>
      <c r="F110" s="47" t="s">
        <v>35</v>
      </c>
      <c r="G110" s="45"/>
      <c r="H110" s="48"/>
      <c r="I110" s="45">
        <v>15</v>
      </c>
      <c r="J110" s="48">
        <f>LOOKUP(I110,Calcul!$L$20:$M$51)</f>
        <v>1</v>
      </c>
      <c r="K110" s="45">
        <v>12</v>
      </c>
      <c r="L110" s="48">
        <f>LOOKUP(K110,Calcul!$L$20:$M$51)</f>
        <v>4</v>
      </c>
      <c r="M110" s="269"/>
      <c r="N110" s="48"/>
      <c r="O110" s="45"/>
      <c r="P110" s="48"/>
      <c r="Q110" s="45"/>
      <c r="R110" s="48"/>
      <c r="S110" s="48"/>
      <c r="T110" s="257"/>
      <c r="U110" s="45">
        <v>10</v>
      </c>
      <c r="V110" s="253">
        <f>LOOKUP(U110,Calcul!$L$20:$M$51)</f>
        <v>6</v>
      </c>
      <c r="W110" s="45">
        <v>17</v>
      </c>
      <c r="X110" s="253">
        <f>LOOKUP(W110,Calcul!$L$20:$M$51)</f>
        <v>0</v>
      </c>
      <c r="Y110" s="47">
        <f t="shared" si="15"/>
        <v>11</v>
      </c>
      <c r="Z110" s="45">
        <f t="shared" si="16"/>
        <v>4</v>
      </c>
      <c r="AA110" s="45"/>
      <c r="AB110" s="51">
        <f t="shared" si="22"/>
        <v>2.75</v>
      </c>
      <c r="AC110" s="128">
        <f t="shared" si="17"/>
        <v>13.75</v>
      </c>
      <c r="AD110" s="259"/>
      <c r="AE110" s="52"/>
      <c r="AF110" s="53"/>
    </row>
    <row r="111" spans="2:32" s="109" customFormat="1" ht="15" customHeight="1">
      <c r="B111" s="45">
        <v>28</v>
      </c>
      <c r="C111" s="44" t="s">
        <v>348</v>
      </c>
      <c r="D111" s="46" t="s">
        <v>70</v>
      </c>
      <c r="E111" s="208" t="s">
        <v>160</v>
      </c>
      <c r="F111" s="47" t="s">
        <v>35</v>
      </c>
      <c r="G111" s="45">
        <v>17</v>
      </c>
      <c r="H111" s="48">
        <f>LOOKUP(G111,Calcul!$L$20:$M$51)</f>
        <v>0</v>
      </c>
      <c r="I111" s="45">
        <v>17</v>
      </c>
      <c r="J111" s="48">
        <f>LOOKUP(I111,Calcul!$L$20:$M$51)</f>
        <v>0</v>
      </c>
      <c r="K111" s="45">
        <v>9</v>
      </c>
      <c r="L111" s="48">
        <f>LOOKUP(K111,Calcul!$L$20:$M$51)</f>
        <v>7</v>
      </c>
      <c r="M111" s="47">
        <v>14</v>
      </c>
      <c r="N111" s="48">
        <f>LOOKUP(M111,Calcul!$L$20:$M$51)</f>
        <v>2</v>
      </c>
      <c r="O111" s="45">
        <v>19</v>
      </c>
      <c r="P111" s="48">
        <f>LOOKUP(O111,Calcul!$L$20:$M$51)</f>
        <v>0</v>
      </c>
      <c r="Q111" s="45"/>
      <c r="R111" s="48"/>
      <c r="S111" s="45">
        <v>12</v>
      </c>
      <c r="T111" s="48">
        <f>LOOKUP(S111,Calcul!$L$20:$M$51)</f>
        <v>4</v>
      </c>
      <c r="U111" s="45"/>
      <c r="V111" s="48"/>
      <c r="W111" s="45"/>
      <c r="X111" s="48"/>
      <c r="Y111" s="47">
        <f t="shared" si="15"/>
        <v>13</v>
      </c>
      <c r="Z111" s="45">
        <f t="shared" si="16"/>
        <v>6</v>
      </c>
      <c r="AA111" s="45"/>
      <c r="AB111" s="51"/>
      <c r="AC111" s="128">
        <f t="shared" si="17"/>
        <v>13</v>
      </c>
      <c r="AD111" s="259"/>
      <c r="AE111" s="108"/>
      <c r="AF111" s="53"/>
    </row>
    <row r="112" spans="1:32" s="42" customFormat="1" ht="15" customHeight="1">
      <c r="A112" s="109"/>
      <c r="B112" s="45">
        <v>29</v>
      </c>
      <c r="C112" s="44" t="s">
        <v>349</v>
      </c>
      <c r="D112" s="46" t="s">
        <v>70</v>
      </c>
      <c r="E112" s="208" t="s">
        <v>160</v>
      </c>
      <c r="F112" s="47" t="s">
        <v>35</v>
      </c>
      <c r="G112" s="45"/>
      <c r="H112" s="48"/>
      <c r="I112" s="45">
        <v>16</v>
      </c>
      <c r="J112" s="48">
        <f>LOOKUP(I112,Calcul!$L$20:$M$51)</f>
        <v>0</v>
      </c>
      <c r="K112" s="45"/>
      <c r="L112" s="48"/>
      <c r="M112" s="47">
        <v>12</v>
      </c>
      <c r="N112" s="48">
        <f>LOOKUP(M112,Calcul!$L$20:$M$51)</f>
        <v>4</v>
      </c>
      <c r="O112" s="262" t="s">
        <v>56</v>
      </c>
      <c r="P112" s="48">
        <f>LOOKUP(O112,Calcul!$L$20:$M$51)</f>
        <v>0</v>
      </c>
      <c r="Q112" s="45"/>
      <c r="R112" s="48"/>
      <c r="S112" s="47">
        <v>14</v>
      </c>
      <c r="T112" s="48">
        <f>LOOKUP(S112,Calcul!$L$20:$M$51)</f>
        <v>2</v>
      </c>
      <c r="U112" s="262">
        <v>12</v>
      </c>
      <c r="V112" s="253">
        <f>LOOKUP(U112,Calcul!$L$20:$M$51)</f>
        <v>4</v>
      </c>
      <c r="W112" s="45" t="s">
        <v>56</v>
      </c>
      <c r="X112" s="253">
        <f>LOOKUP(W112,Calcul!$L$20:$M$51)</f>
        <v>0</v>
      </c>
      <c r="Y112" s="47">
        <f t="shared" si="15"/>
        <v>10</v>
      </c>
      <c r="Z112" s="45">
        <f t="shared" si="16"/>
        <v>6</v>
      </c>
      <c r="AA112" s="45"/>
      <c r="AB112" s="51"/>
      <c r="AC112" s="128">
        <f t="shared" si="17"/>
        <v>10</v>
      </c>
      <c r="AD112" s="109"/>
      <c r="AE112" s="108"/>
      <c r="AF112" s="109"/>
    </row>
    <row r="113" spans="1:32" s="42" customFormat="1" ht="15" customHeight="1">
      <c r="A113" s="109"/>
      <c r="B113" s="45">
        <v>30</v>
      </c>
      <c r="C113" s="46" t="s">
        <v>185</v>
      </c>
      <c r="D113" s="46" t="s">
        <v>70</v>
      </c>
      <c r="E113" s="208" t="s">
        <v>160</v>
      </c>
      <c r="F113" s="47" t="s">
        <v>35</v>
      </c>
      <c r="G113" s="45">
        <v>7</v>
      </c>
      <c r="H113" s="48">
        <f>LOOKUP(G113,Calcul!$L$20:$M$51)</f>
        <v>9</v>
      </c>
      <c r="I113" s="45"/>
      <c r="J113" s="48"/>
      <c r="K113" s="47"/>
      <c r="L113" s="253"/>
      <c r="M113" s="47"/>
      <c r="N113" s="48"/>
      <c r="O113" s="45"/>
      <c r="P113" s="48"/>
      <c r="Q113" s="45"/>
      <c r="R113" s="48"/>
      <c r="S113" s="47"/>
      <c r="T113" s="48"/>
      <c r="U113" s="45"/>
      <c r="V113" s="48"/>
      <c r="W113" s="45"/>
      <c r="X113" s="48"/>
      <c r="Y113" s="47">
        <f t="shared" si="15"/>
        <v>9</v>
      </c>
      <c r="Z113" s="45">
        <f t="shared" si="16"/>
        <v>1</v>
      </c>
      <c r="AA113" s="45"/>
      <c r="AB113" s="51"/>
      <c r="AC113" s="128">
        <f t="shared" si="17"/>
        <v>9</v>
      </c>
      <c r="AD113" s="109"/>
      <c r="AE113" s="108"/>
      <c r="AF113" s="109"/>
    </row>
    <row r="114" spans="1:32" s="53" customFormat="1" ht="15" customHeight="1">
      <c r="A114" s="164"/>
      <c r="B114" s="45">
        <v>31</v>
      </c>
      <c r="C114" s="44" t="s">
        <v>197</v>
      </c>
      <c r="D114" s="46" t="s">
        <v>70</v>
      </c>
      <c r="E114" s="208" t="s">
        <v>160</v>
      </c>
      <c r="F114" s="47" t="s">
        <v>35</v>
      </c>
      <c r="G114" s="45"/>
      <c r="H114" s="48"/>
      <c r="I114" s="45">
        <v>14</v>
      </c>
      <c r="J114" s="48">
        <f>LOOKUP(I114,Calcul!$L$20:$M$51)</f>
        <v>2</v>
      </c>
      <c r="K114" s="45"/>
      <c r="L114" s="48"/>
      <c r="M114" s="47">
        <v>16</v>
      </c>
      <c r="N114" s="48">
        <f>LOOKUP(M114,Calcul!$L$20:$M$51)</f>
        <v>0</v>
      </c>
      <c r="O114" s="45">
        <v>18</v>
      </c>
      <c r="P114" s="48">
        <f>LOOKUP(O114,Calcul!$L$20:$M$51)</f>
        <v>0</v>
      </c>
      <c r="Q114" s="45"/>
      <c r="R114" s="48"/>
      <c r="S114" s="45">
        <v>11</v>
      </c>
      <c r="T114" s="48">
        <f>LOOKUP(S114,Calcul!$L$20:$M$51)</f>
        <v>5</v>
      </c>
      <c r="U114" s="45"/>
      <c r="V114" s="48"/>
      <c r="W114" s="45">
        <v>15</v>
      </c>
      <c r="X114" s="253">
        <f>LOOKUP(W114,Calcul!$L$20:$M$51)</f>
        <v>1</v>
      </c>
      <c r="Y114" s="47">
        <f t="shared" si="15"/>
        <v>8</v>
      </c>
      <c r="Z114" s="45">
        <f t="shared" si="16"/>
        <v>5</v>
      </c>
      <c r="AA114" s="45"/>
      <c r="AB114" s="51"/>
      <c r="AC114" s="128">
        <f t="shared" si="17"/>
        <v>8</v>
      </c>
      <c r="AD114" s="164"/>
      <c r="AE114" s="108"/>
      <c r="AF114" s="164"/>
    </row>
    <row r="115" spans="1:31" s="53" customFormat="1" ht="15" customHeight="1">
      <c r="A115" s="109"/>
      <c r="B115" s="45">
        <v>32</v>
      </c>
      <c r="C115" s="44" t="s">
        <v>339</v>
      </c>
      <c r="D115" s="46" t="s">
        <v>340</v>
      </c>
      <c r="E115" s="208" t="s">
        <v>160</v>
      </c>
      <c r="F115" s="47" t="s">
        <v>35</v>
      </c>
      <c r="G115" s="45"/>
      <c r="H115" s="253"/>
      <c r="I115" s="45"/>
      <c r="J115" s="48"/>
      <c r="K115" s="47"/>
      <c r="L115" s="48"/>
      <c r="M115" s="47"/>
      <c r="N115" s="48"/>
      <c r="O115" s="45"/>
      <c r="P115" s="48"/>
      <c r="Q115" s="45"/>
      <c r="R115" s="48"/>
      <c r="S115" s="48"/>
      <c r="T115" s="48"/>
      <c r="U115" s="45"/>
      <c r="V115" s="48"/>
      <c r="W115" s="45">
        <v>9</v>
      </c>
      <c r="X115" s="253">
        <f>LOOKUP(W115,Calcul!$L$20:$M$51)</f>
        <v>7</v>
      </c>
      <c r="Y115" s="47">
        <f t="shared" si="15"/>
        <v>7</v>
      </c>
      <c r="Z115" s="45">
        <f t="shared" si="16"/>
        <v>1</v>
      </c>
      <c r="AA115" s="45"/>
      <c r="AB115" s="51"/>
      <c r="AC115" s="128">
        <f t="shared" si="17"/>
        <v>7</v>
      </c>
      <c r="AD115" s="259"/>
      <c r="AE115" s="108"/>
    </row>
    <row r="116" spans="2:31" s="53" customFormat="1" ht="15" customHeight="1">
      <c r="B116" s="45">
        <v>33</v>
      </c>
      <c r="C116" s="44" t="s">
        <v>258</v>
      </c>
      <c r="D116" s="46" t="s">
        <v>54</v>
      </c>
      <c r="E116" s="208" t="s">
        <v>160</v>
      </c>
      <c r="F116" s="47" t="s">
        <v>35</v>
      </c>
      <c r="G116" s="45"/>
      <c r="H116" s="48"/>
      <c r="I116" s="45"/>
      <c r="J116" s="48"/>
      <c r="K116" s="45"/>
      <c r="L116" s="48"/>
      <c r="M116" s="48"/>
      <c r="N116" s="48"/>
      <c r="O116" s="45"/>
      <c r="P116" s="48"/>
      <c r="Q116" s="45"/>
      <c r="R116" s="48"/>
      <c r="S116" s="47">
        <v>10</v>
      </c>
      <c r="T116" s="253">
        <f>LOOKUP(S116,Calcul!$L$20:$M$51)</f>
        <v>6</v>
      </c>
      <c r="U116" s="45"/>
      <c r="V116" s="48"/>
      <c r="W116" s="45"/>
      <c r="X116" s="48"/>
      <c r="Y116" s="47">
        <f t="shared" si="15"/>
        <v>6</v>
      </c>
      <c r="Z116" s="45">
        <f t="shared" si="16"/>
        <v>1</v>
      </c>
      <c r="AA116" s="45"/>
      <c r="AB116" s="51"/>
      <c r="AC116" s="128">
        <f t="shared" si="17"/>
        <v>6</v>
      </c>
      <c r="AD116" s="259"/>
      <c r="AE116" s="108"/>
    </row>
    <row r="117" spans="1:32" s="53" customFormat="1" ht="15" customHeight="1">
      <c r="A117" s="109"/>
      <c r="B117" s="45">
        <v>34</v>
      </c>
      <c r="C117" s="44" t="s">
        <v>229</v>
      </c>
      <c r="D117" s="265" t="s">
        <v>33</v>
      </c>
      <c r="E117" s="208" t="s">
        <v>160</v>
      </c>
      <c r="F117" s="47" t="s">
        <v>35</v>
      </c>
      <c r="G117" s="45"/>
      <c r="H117" s="48"/>
      <c r="I117" s="45">
        <v>20</v>
      </c>
      <c r="J117" s="48">
        <f>LOOKUP(I117,Calcul!$L$20:$M$51)</f>
        <v>0</v>
      </c>
      <c r="K117" s="45">
        <v>13</v>
      </c>
      <c r="L117" s="48">
        <f>LOOKUP(K117,Calcul!$L$20:$M$51)</f>
        <v>3</v>
      </c>
      <c r="M117" s="47"/>
      <c r="N117" s="48"/>
      <c r="O117" s="45">
        <v>20</v>
      </c>
      <c r="P117" s="48">
        <f>LOOKUP(O117,Calcul!$L$20:$M$51)</f>
        <v>0</v>
      </c>
      <c r="Q117" s="45"/>
      <c r="R117" s="48"/>
      <c r="S117" s="45"/>
      <c r="T117" s="257"/>
      <c r="U117" s="45">
        <v>14</v>
      </c>
      <c r="V117" s="253">
        <f>LOOKUP(U117,Calcul!$L$20:$M$51)</f>
        <v>2</v>
      </c>
      <c r="W117" s="45">
        <v>16</v>
      </c>
      <c r="X117" s="253">
        <f>LOOKUP(W117,Calcul!$L$20:$M$51)</f>
        <v>0</v>
      </c>
      <c r="Y117" s="47">
        <f t="shared" si="15"/>
        <v>5</v>
      </c>
      <c r="Z117" s="45">
        <f t="shared" si="16"/>
        <v>5</v>
      </c>
      <c r="AA117" s="45"/>
      <c r="AB117" s="51">
        <f aca="true" t="shared" si="23" ref="AB117:AB120">Y117/Z117</f>
        <v>1</v>
      </c>
      <c r="AC117" s="128">
        <f t="shared" si="17"/>
        <v>6</v>
      </c>
      <c r="AD117" s="109"/>
      <c r="AE117" s="108"/>
      <c r="AF117" s="109"/>
    </row>
    <row r="118" spans="2:32" s="53" customFormat="1" ht="15" customHeight="1">
      <c r="B118" s="45">
        <v>35</v>
      </c>
      <c r="C118" s="46" t="s">
        <v>183</v>
      </c>
      <c r="D118" s="265" t="s">
        <v>120</v>
      </c>
      <c r="E118" s="208" t="s">
        <v>160</v>
      </c>
      <c r="F118" s="47" t="s">
        <v>35</v>
      </c>
      <c r="G118" s="45">
        <v>14</v>
      </c>
      <c r="H118" s="48">
        <f>LOOKUP(G118,Calcul!$L$20:$M$51)</f>
        <v>2</v>
      </c>
      <c r="I118" s="45"/>
      <c r="J118" s="253"/>
      <c r="K118" s="45"/>
      <c r="L118" s="253"/>
      <c r="M118" s="47"/>
      <c r="N118" s="253"/>
      <c r="O118" s="262"/>
      <c r="P118" s="257"/>
      <c r="Q118" s="45"/>
      <c r="R118" s="48"/>
      <c r="S118" s="45"/>
      <c r="T118" s="48"/>
      <c r="U118" s="262"/>
      <c r="V118" s="48"/>
      <c r="W118" s="45"/>
      <c r="X118" s="48"/>
      <c r="Y118" s="47">
        <f t="shared" si="15"/>
        <v>2</v>
      </c>
      <c r="Z118" s="45">
        <f t="shared" si="16"/>
        <v>1</v>
      </c>
      <c r="AA118" s="45"/>
      <c r="AB118" s="51">
        <f t="shared" si="23"/>
        <v>2</v>
      </c>
      <c r="AC118" s="128">
        <f t="shared" si="17"/>
        <v>4</v>
      </c>
      <c r="AD118" s="109"/>
      <c r="AE118" s="108"/>
      <c r="AF118" s="109"/>
    </row>
    <row r="119" spans="2:32" s="109" customFormat="1" ht="15" customHeight="1">
      <c r="B119" s="45">
        <v>36</v>
      </c>
      <c r="C119" s="44" t="s">
        <v>350</v>
      </c>
      <c r="D119" s="265" t="s">
        <v>33</v>
      </c>
      <c r="E119" s="208" t="s">
        <v>160</v>
      </c>
      <c r="F119" s="47" t="s">
        <v>35</v>
      </c>
      <c r="G119" s="45"/>
      <c r="H119" s="48"/>
      <c r="I119" s="45"/>
      <c r="J119" s="253"/>
      <c r="K119" s="45"/>
      <c r="L119" s="253"/>
      <c r="M119" s="47"/>
      <c r="N119" s="48"/>
      <c r="O119" s="45">
        <v>14</v>
      </c>
      <c r="P119" s="48">
        <f>LOOKUP(O119,Calcul!$L$20:$M$51)</f>
        <v>2</v>
      </c>
      <c r="Q119" s="45"/>
      <c r="R119" s="48"/>
      <c r="S119" s="45"/>
      <c r="T119" s="257"/>
      <c r="U119" s="45"/>
      <c r="V119" s="48"/>
      <c r="W119" s="45"/>
      <c r="X119" s="48"/>
      <c r="Y119" s="47">
        <f t="shared" si="15"/>
        <v>2</v>
      </c>
      <c r="Z119" s="45">
        <f t="shared" si="16"/>
        <v>1</v>
      </c>
      <c r="AA119" s="47"/>
      <c r="AB119" s="51">
        <f t="shared" si="23"/>
        <v>2</v>
      </c>
      <c r="AC119" s="128">
        <f t="shared" si="17"/>
        <v>4</v>
      </c>
      <c r="AD119" s="259"/>
      <c r="AE119" s="108"/>
      <c r="AF119" s="53"/>
    </row>
    <row r="120" spans="1:32" s="109" customFormat="1" ht="15" customHeight="1">
      <c r="A120" s="164"/>
      <c r="B120" s="45">
        <v>37</v>
      </c>
      <c r="C120" s="46" t="s">
        <v>351</v>
      </c>
      <c r="D120" s="265" t="s">
        <v>181</v>
      </c>
      <c r="E120" s="208" t="s">
        <v>160</v>
      </c>
      <c r="F120" s="47" t="s">
        <v>35</v>
      </c>
      <c r="G120" s="45"/>
      <c r="H120" s="253"/>
      <c r="I120" s="45"/>
      <c r="J120" s="253"/>
      <c r="K120" s="45"/>
      <c r="L120" s="253"/>
      <c r="M120" s="47"/>
      <c r="N120" s="257"/>
      <c r="O120" s="262">
        <v>15</v>
      </c>
      <c r="P120" s="48">
        <f>LOOKUP(O120,Calcul!$L$20:$M$51)</f>
        <v>1</v>
      </c>
      <c r="Q120" s="45"/>
      <c r="R120" s="48"/>
      <c r="S120" s="45"/>
      <c r="T120" s="48"/>
      <c r="U120" s="262"/>
      <c r="V120" s="48"/>
      <c r="W120" s="45"/>
      <c r="X120" s="48"/>
      <c r="Y120" s="47">
        <f t="shared" si="15"/>
        <v>1</v>
      </c>
      <c r="Z120" s="45">
        <f t="shared" si="16"/>
        <v>1</v>
      </c>
      <c r="AA120" s="45"/>
      <c r="AB120" s="51">
        <f t="shared" si="23"/>
        <v>1</v>
      </c>
      <c r="AC120" s="128">
        <f t="shared" si="17"/>
        <v>2</v>
      </c>
      <c r="AD120" s="164"/>
      <c r="AE120" s="108"/>
      <c r="AF120" s="164"/>
    </row>
    <row r="121" spans="1:32" s="42" customFormat="1" ht="15" customHeight="1">
      <c r="A121" s="53"/>
      <c r="B121" s="45">
        <v>38</v>
      </c>
      <c r="C121" s="44" t="s">
        <v>352</v>
      </c>
      <c r="D121" s="46" t="s">
        <v>70</v>
      </c>
      <c r="E121" s="208" t="s">
        <v>160</v>
      </c>
      <c r="F121" s="47" t="s">
        <v>35</v>
      </c>
      <c r="G121" s="45" t="s">
        <v>56</v>
      </c>
      <c r="H121" s="48">
        <f>LOOKUP(G121,Calcul!$L$20:$M$51)</f>
        <v>0</v>
      </c>
      <c r="I121" s="45"/>
      <c r="J121" s="48"/>
      <c r="K121" s="45"/>
      <c r="L121" s="48"/>
      <c r="M121" s="47"/>
      <c r="N121" s="48"/>
      <c r="O121" s="45"/>
      <c r="P121" s="48"/>
      <c r="Q121" s="45"/>
      <c r="R121" s="48"/>
      <c r="S121" s="47"/>
      <c r="T121" s="253"/>
      <c r="U121" s="45"/>
      <c r="V121" s="48"/>
      <c r="W121" s="45"/>
      <c r="X121" s="48"/>
      <c r="Y121" s="47">
        <f t="shared" si="15"/>
        <v>0</v>
      </c>
      <c r="Z121" s="45">
        <f t="shared" si="16"/>
        <v>1</v>
      </c>
      <c r="AA121" s="45"/>
      <c r="AB121" s="51"/>
      <c r="AC121" s="128">
        <f t="shared" si="17"/>
        <v>0</v>
      </c>
      <c r="AD121" s="259"/>
      <c r="AE121" s="108"/>
      <c r="AF121" s="53"/>
    </row>
    <row r="122" spans="2:32" s="109" customFormat="1" ht="15" customHeight="1">
      <c r="B122" s="45">
        <v>39</v>
      </c>
      <c r="C122" s="46" t="s">
        <v>195</v>
      </c>
      <c r="D122" s="265" t="s">
        <v>33</v>
      </c>
      <c r="E122" s="192" t="s">
        <v>160</v>
      </c>
      <c r="F122" s="47" t="s">
        <v>35</v>
      </c>
      <c r="G122" s="47"/>
      <c r="H122" s="48"/>
      <c r="I122" s="47"/>
      <c r="J122" s="48"/>
      <c r="K122" s="47"/>
      <c r="L122" s="48"/>
      <c r="M122" s="269"/>
      <c r="N122" s="48"/>
      <c r="O122" s="47" t="s">
        <v>56</v>
      </c>
      <c r="P122" s="48">
        <f>LOOKUP(O122,Calcul!$L$20:$M$51)</f>
        <v>0</v>
      </c>
      <c r="Q122" s="45"/>
      <c r="R122" s="48"/>
      <c r="S122" s="48"/>
      <c r="T122" s="257"/>
      <c r="U122" s="47"/>
      <c r="V122" s="48"/>
      <c r="W122" s="47"/>
      <c r="X122" s="48"/>
      <c r="Y122" s="47">
        <f t="shared" si="15"/>
        <v>0</v>
      </c>
      <c r="Z122" s="45">
        <f t="shared" si="16"/>
        <v>1</v>
      </c>
      <c r="AA122" s="45"/>
      <c r="AB122" s="51">
        <f>Y122/Z122</f>
        <v>0</v>
      </c>
      <c r="AC122" s="128">
        <f t="shared" si="17"/>
        <v>0</v>
      </c>
      <c r="AD122" s="259"/>
      <c r="AE122" s="108"/>
      <c r="AF122" s="53"/>
    </row>
    <row r="123" spans="4:23" ht="15">
      <c r="D123" s="66"/>
      <c r="G123" s="68"/>
      <c r="I123" s="68"/>
      <c r="K123" s="68"/>
      <c r="M123" s="68"/>
      <c r="O123" s="68"/>
      <c r="P123" s="68"/>
      <c r="Q123" s="68"/>
      <c r="S123" s="68"/>
      <c r="U123" s="68"/>
      <c r="W123" s="68"/>
    </row>
    <row r="125" spans="2:31" s="13" customFormat="1" ht="15.75">
      <c r="B125" s="14"/>
      <c r="C125" s="236"/>
      <c r="D125" s="235"/>
      <c r="F125" s="274"/>
      <c r="G125" s="237" t="s">
        <v>1</v>
      </c>
      <c r="H125" s="237"/>
      <c r="I125" s="237" t="s">
        <v>2</v>
      </c>
      <c r="J125" s="237"/>
      <c r="K125" s="237" t="s">
        <v>3</v>
      </c>
      <c r="L125" s="237"/>
      <c r="M125" s="237" t="s">
        <v>4</v>
      </c>
      <c r="N125" s="237"/>
      <c r="O125" s="237" t="s">
        <v>299</v>
      </c>
      <c r="P125" s="237"/>
      <c r="Q125" s="237" t="s">
        <v>5</v>
      </c>
      <c r="R125" s="237"/>
      <c r="S125" s="237" t="s">
        <v>300</v>
      </c>
      <c r="T125" s="237"/>
      <c r="U125" s="237" t="s">
        <v>9</v>
      </c>
      <c r="V125" s="237"/>
      <c r="W125" s="237" t="s">
        <v>10</v>
      </c>
      <c r="X125" s="237"/>
      <c r="Y125" s="238"/>
      <c r="Z125" s="239"/>
      <c r="AA125" s="239"/>
      <c r="AB125" s="240"/>
      <c r="AC125" s="241"/>
      <c r="AE125" s="22"/>
    </row>
    <row r="126" spans="2:31" s="23" customFormat="1" ht="12.75" customHeight="1">
      <c r="B126" s="206"/>
      <c r="C126" s="242"/>
      <c r="D126" s="243"/>
      <c r="E126" s="244"/>
      <c r="F126" s="245"/>
      <c r="G126" s="246" t="s">
        <v>11</v>
      </c>
      <c r="H126" s="246"/>
      <c r="I126" s="246" t="s">
        <v>12</v>
      </c>
      <c r="J126" s="246"/>
      <c r="K126" s="246" t="s">
        <v>13</v>
      </c>
      <c r="L126" s="246"/>
      <c r="M126" s="246" t="s">
        <v>14</v>
      </c>
      <c r="N126" s="246"/>
      <c r="O126" s="246" t="s">
        <v>120</v>
      </c>
      <c r="P126" s="246"/>
      <c r="Q126" s="246" t="s">
        <v>301</v>
      </c>
      <c r="R126" s="246"/>
      <c r="S126" s="246" t="s">
        <v>33</v>
      </c>
      <c r="T126" s="246"/>
      <c r="U126" s="246" t="s">
        <v>19</v>
      </c>
      <c r="V126" s="246"/>
      <c r="W126" s="246" t="s">
        <v>12</v>
      </c>
      <c r="X126" s="246"/>
      <c r="Y126" s="247"/>
      <c r="Z126" s="248" t="s">
        <v>302</v>
      </c>
      <c r="AA126" s="249" t="s">
        <v>303</v>
      </c>
      <c r="AB126" s="250" t="s">
        <v>304</v>
      </c>
      <c r="AC126" s="251"/>
      <c r="AE126" s="32"/>
    </row>
    <row r="127" spans="3:29" ht="15.75">
      <c r="C127" s="33" t="s">
        <v>20</v>
      </c>
      <c r="D127" s="35" t="s">
        <v>23</v>
      </c>
      <c r="E127" s="36" t="s">
        <v>24</v>
      </c>
      <c r="F127" s="37" t="s">
        <v>25</v>
      </c>
      <c r="G127" s="38" t="s">
        <v>26</v>
      </c>
      <c r="H127" s="34" t="s">
        <v>27</v>
      </c>
      <c r="I127" s="38" t="s">
        <v>26</v>
      </c>
      <c r="J127" s="34" t="s">
        <v>27</v>
      </c>
      <c r="K127" s="38" t="s">
        <v>26</v>
      </c>
      <c r="L127" s="34" t="s">
        <v>27</v>
      </c>
      <c r="M127" s="39" t="s">
        <v>26</v>
      </c>
      <c r="N127" s="34" t="s">
        <v>27</v>
      </c>
      <c r="O127" s="38" t="s">
        <v>26</v>
      </c>
      <c r="P127" s="34" t="s">
        <v>27</v>
      </c>
      <c r="Q127" s="39" t="s">
        <v>26</v>
      </c>
      <c r="R127" s="34" t="s">
        <v>27</v>
      </c>
      <c r="S127" s="39" t="s">
        <v>26</v>
      </c>
      <c r="T127" s="34" t="s">
        <v>27</v>
      </c>
      <c r="U127" s="38" t="s">
        <v>26</v>
      </c>
      <c r="V127" s="34" t="s">
        <v>27</v>
      </c>
      <c r="W127" s="38" t="s">
        <v>26</v>
      </c>
      <c r="X127" s="34" t="s">
        <v>27</v>
      </c>
      <c r="Y127" s="40" t="s">
        <v>28</v>
      </c>
      <c r="Z127" s="248"/>
      <c r="AA127" s="249"/>
      <c r="AB127" s="250"/>
      <c r="AC127" s="41" t="s">
        <v>305</v>
      </c>
    </row>
    <row r="128" spans="2:29" ht="15">
      <c r="B128" s="48">
        <v>1</v>
      </c>
      <c r="C128" s="275" t="s">
        <v>74</v>
      </c>
      <c r="D128" s="276" t="s">
        <v>189</v>
      </c>
      <c r="E128" s="252" t="s">
        <v>233</v>
      </c>
      <c r="F128" s="277" t="s">
        <v>228</v>
      </c>
      <c r="G128" s="38">
        <v>1</v>
      </c>
      <c r="H128" s="48">
        <f>LOOKUP(G128,Calcul!$L$20:$M$51)</f>
        <v>20</v>
      </c>
      <c r="I128" s="38"/>
      <c r="J128" s="278"/>
      <c r="K128" s="38"/>
      <c r="L128" s="278"/>
      <c r="M128" s="39">
        <v>4</v>
      </c>
      <c r="N128" s="48">
        <f>LOOKUP(M128,Calcul!$L$20:$M$51)</f>
        <v>13</v>
      </c>
      <c r="O128" s="38">
        <v>1</v>
      </c>
      <c r="P128" s="48">
        <f>LOOKUP(O128,Calcul!$L$20:$M$51)</f>
        <v>20</v>
      </c>
      <c r="Q128" s="39">
        <v>1</v>
      </c>
      <c r="R128" s="48">
        <f>LOOKUP(Q128,Calcul!$L$20:$M$51)</f>
        <v>20</v>
      </c>
      <c r="S128" s="39">
        <v>5</v>
      </c>
      <c r="T128" s="48">
        <f>LOOKUP(S128,Calcul!$L$20:$M$51)</f>
        <v>11</v>
      </c>
      <c r="U128" s="38">
        <v>1</v>
      </c>
      <c r="V128" s="253">
        <f>LOOKUP(U128,Calcul!$L$20:$M$51)</f>
        <v>20</v>
      </c>
      <c r="W128" s="38">
        <v>1</v>
      </c>
      <c r="X128" s="253">
        <f>LOOKUP(W128,Calcul!$L$20:$M$51)</f>
        <v>20</v>
      </c>
      <c r="Y128" s="47">
        <f aca="true" t="shared" si="24" ref="Y128:Y138">SUM(H128,L128,J128,P128,R128,N128,T128,V128,X128)</f>
        <v>124</v>
      </c>
      <c r="Z128" s="45">
        <f aca="true" t="shared" si="25" ref="Z128:Z138">COUNTA(G128,K128,I128,O128,Q128,M128,S128,U128,W128)</f>
        <v>7</v>
      </c>
      <c r="AA128" s="279">
        <v>35.4</v>
      </c>
      <c r="AB128" s="41"/>
      <c r="AC128" s="258">
        <f aca="true" t="shared" si="26" ref="AC128:AC138">Y128+AA128+AB128</f>
        <v>159.4</v>
      </c>
    </row>
    <row r="129" spans="1:32" s="53" customFormat="1" ht="12.75">
      <c r="A129" s="109"/>
      <c r="B129" s="48">
        <v>2</v>
      </c>
      <c r="C129" s="266" t="s">
        <v>353</v>
      </c>
      <c r="D129" s="254" t="s">
        <v>165</v>
      </c>
      <c r="E129" s="256" t="s">
        <v>233</v>
      </c>
      <c r="F129" s="260" t="s">
        <v>35</v>
      </c>
      <c r="G129" s="280">
        <v>3</v>
      </c>
      <c r="H129" s="48">
        <f>LOOKUP(G129,Calcul!$L$20:$M$51)</f>
        <v>15</v>
      </c>
      <c r="I129" s="280">
        <v>1</v>
      </c>
      <c r="J129" s="48">
        <f>LOOKUP(I129,Calcul!$L$20:$M$51)</f>
        <v>20</v>
      </c>
      <c r="K129" s="269">
        <v>1</v>
      </c>
      <c r="L129" s="48">
        <f>LOOKUP(K129,Calcul!$L$20:$M$51)</f>
        <v>20</v>
      </c>
      <c r="M129" s="270">
        <v>1</v>
      </c>
      <c r="N129" s="48">
        <f>LOOKUP(M129,Calcul!$L$20:$M$51)</f>
        <v>20</v>
      </c>
      <c r="O129" s="268"/>
      <c r="P129" s="281"/>
      <c r="Q129" s="47">
        <v>3</v>
      </c>
      <c r="R129" s="48">
        <f>LOOKUP(Q129,Calcul!$L$20:$M$51)</f>
        <v>15</v>
      </c>
      <c r="S129" s="270">
        <v>2</v>
      </c>
      <c r="T129" s="48">
        <f>LOOKUP(S129,Calcul!$L$20:$M$51)</f>
        <v>17</v>
      </c>
      <c r="U129" s="268">
        <v>4</v>
      </c>
      <c r="V129" s="253">
        <f>LOOKUP(U129,Calcul!$L$20:$M$51)</f>
        <v>13</v>
      </c>
      <c r="W129" s="45">
        <v>4</v>
      </c>
      <c r="X129" s="253">
        <f>LOOKUP(W129,Calcul!$L$20:$M$51)</f>
        <v>13</v>
      </c>
      <c r="Y129" s="47">
        <f t="shared" si="24"/>
        <v>133</v>
      </c>
      <c r="Z129" s="45">
        <f t="shared" si="25"/>
        <v>8</v>
      </c>
      <c r="AA129" s="45"/>
      <c r="AB129" s="51"/>
      <c r="AC129" s="258">
        <f t="shared" si="26"/>
        <v>133</v>
      </c>
      <c r="AD129" s="109"/>
      <c r="AE129" s="108"/>
      <c r="AF129" s="109"/>
    </row>
    <row r="130" spans="1:32" s="53" customFormat="1" ht="12.75">
      <c r="A130" s="109"/>
      <c r="B130" s="48">
        <v>3</v>
      </c>
      <c r="C130" s="266" t="s">
        <v>126</v>
      </c>
      <c r="D130" s="254" t="s">
        <v>54</v>
      </c>
      <c r="E130" s="256" t="s">
        <v>233</v>
      </c>
      <c r="F130" s="277" t="s">
        <v>76</v>
      </c>
      <c r="G130" s="280">
        <v>2</v>
      </c>
      <c r="H130" s="48">
        <f>LOOKUP(G130,Calcul!$L$20:$M$51)</f>
        <v>17</v>
      </c>
      <c r="I130" s="280"/>
      <c r="J130" s="261"/>
      <c r="K130" s="269"/>
      <c r="L130" s="261"/>
      <c r="M130" s="47">
        <v>2</v>
      </c>
      <c r="N130" s="48">
        <f>LOOKUP(M130,Calcul!$L$20:$M$51)</f>
        <v>17</v>
      </c>
      <c r="O130" s="45" t="s">
        <v>56</v>
      </c>
      <c r="P130" s="48">
        <f>LOOKUP(O130,Calcul!$L$20:$M$51)</f>
        <v>0</v>
      </c>
      <c r="Q130" s="47">
        <v>2</v>
      </c>
      <c r="R130" s="48">
        <f>LOOKUP(Q130,Calcul!$L$20:$M$51)</f>
        <v>17</v>
      </c>
      <c r="S130" s="270">
        <v>1</v>
      </c>
      <c r="T130" s="48">
        <f>LOOKUP(S130,Calcul!$L$20:$M$51)</f>
        <v>20</v>
      </c>
      <c r="U130" s="45">
        <v>3</v>
      </c>
      <c r="V130" s="253">
        <f>LOOKUP(U130,Calcul!$L$20:$M$51)</f>
        <v>15</v>
      </c>
      <c r="W130" s="45">
        <v>5</v>
      </c>
      <c r="X130" s="253">
        <f>LOOKUP(W130,Calcul!$L$20:$M$51)</f>
        <v>11</v>
      </c>
      <c r="Y130" s="47">
        <f t="shared" si="24"/>
        <v>97</v>
      </c>
      <c r="Z130" s="45">
        <f t="shared" si="25"/>
        <v>7</v>
      </c>
      <c r="AA130" s="263">
        <v>27.7</v>
      </c>
      <c r="AB130" s="51"/>
      <c r="AC130" s="258">
        <f t="shared" si="26"/>
        <v>124.7</v>
      </c>
      <c r="AD130" s="109"/>
      <c r="AE130" s="108"/>
      <c r="AF130" s="109"/>
    </row>
    <row r="131" spans="2:31" s="53" customFormat="1" ht="15" customHeight="1">
      <c r="B131" s="262">
        <v>4</v>
      </c>
      <c r="C131" s="44" t="s">
        <v>354</v>
      </c>
      <c r="D131" s="46" t="s">
        <v>54</v>
      </c>
      <c r="E131" s="191" t="s">
        <v>233</v>
      </c>
      <c r="F131" s="192" t="s">
        <v>35</v>
      </c>
      <c r="G131" s="280">
        <v>4</v>
      </c>
      <c r="H131" s="48">
        <f>LOOKUP(G131,Calcul!$L$20:$M$51)</f>
        <v>13</v>
      </c>
      <c r="I131" s="280"/>
      <c r="J131" s="253"/>
      <c r="K131" s="269">
        <v>2</v>
      </c>
      <c r="L131" s="48">
        <f>LOOKUP(K131,Calcul!$L$20:$M$51)</f>
        <v>17</v>
      </c>
      <c r="M131" s="47">
        <v>3</v>
      </c>
      <c r="N131" s="48">
        <f>LOOKUP(M131,Calcul!$L$20:$M$51)</f>
        <v>15</v>
      </c>
      <c r="O131" s="45">
        <v>2</v>
      </c>
      <c r="P131" s="48">
        <f>LOOKUP(O131,Calcul!$L$20:$M$51)</f>
        <v>17</v>
      </c>
      <c r="Q131" s="45"/>
      <c r="R131" s="48"/>
      <c r="S131" s="47">
        <v>3</v>
      </c>
      <c r="T131" s="48">
        <f>LOOKUP(S131,Calcul!$L$20:$M$51)</f>
        <v>15</v>
      </c>
      <c r="U131" s="45">
        <v>2</v>
      </c>
      <c r="V131" s="253">
        <f>LOOKUP(U131,Calcul!$L$20:$M$51)</f>
        <v>17</v>
      </c>
      <c r="W131" s="268">
        <v>3</v>
      </c>
      <c r="X131" s="253">
        <f>LOOKUP(W131,Calcul!$L$20:$M$51)</f>
        <v>15</v>
      </c>
      <c r="Y131" s="47">
        <f t="shared" si="24"/>
        <v>109</v>
      </c>
      <c r="Z131" s="45">
        <f t="shared" si="25"/>
        <v>7</v>
      </c>
      <c r="AA131" s="47"/>
      <c r="AB131" s="51"/>
      <c r="AC131" s="128">
        <f t="shared" si="26"/>
        <v>109</v>
      </c>
      <c r="AD131" s="259"/>
      <c r="AE131" s="52"/>
    </row>
    <row r="132" spans="2:31" s="53" customFormat="1" ht="15" customHeight="1">
      <c r="B132" s="262">
        <v>5</v>
      </c>
      <c r="C132" s="267" t="s">
        <v>200</v>
      </c>
      <c r="D132" s="265" t="s">
        <v>11</v>
      </c>
      <c r="E132" s="191" t="s">
        <v>233</v>
      </c>
      <c r="F132" s="282" t="s">
        <v>228</v>
      </c>
      <c r="G132" s="280"/>
      <c r="H132" s="257"/>
      <c r="I132" s="280"/>
      <c r="J132" s="261"/>
      <c r="K132" s="269"/>
      <c r="L132" s="261"/>
      <c r="M132" s="47"/>
      <c r="N132" s="48"/>
      <c r="O132" s="45"/>
      <c r="P132" s="253"/>
      <c r="Q132" s="45"/>
      <c r="R132" s="48"/>
      <c r="S132" s="47"/>
      <c r="T132" s="48"/>
      <c r="U132" s="45">
        <v>5</v>
      </c>
      <c r="V132" s="253">
        <f>LOOKUP(U132,Calcul!$L$20:$M$51)</f>
        <v>11</v>
      </c>
      <c r="W132" s="268"/>
      <c r="X132" s="281"/>
      <c r="Y132" s="47">
        <f t="shared" si="24"/>
        <v>11</v>
      </c>
      <c r="Z132" s="45">
        <f t="shared" si="25"/>
        <v>1</v>
      </c>
      <c r="AA132" s="263">
        <v>22</v>
      </c>
      <c r="AB132" s="51">
        <f aca="true" t="shared" si="27" ref="AB132:AB133">Y132/Z132</f>
        <v>11</v>
      </c>
      <c r="AC132" s="128">
        <f t="shared" si="26"/>
        <v>44</v>
      </c>
      <c r="AD132" s="259"/>
      <c r="AE132" s="52"/>
    </row>
    <row r="133" spans="1:32" s="53" customFormat="1" ht="15" customHeight="1">
      <c r="A133" s="283"/>
      <c r="B133" s="262">
        <v>6</v>
      </c>
      <c r="C133" s="46" t="s">
        <v>242</v>
      </c>
      <c r="D133" s="265" t="s">
        <v>85</v>
      </c>
      <c r="E133" s="208" t="s">
        <v>233</v>
      </c>
      <c r="F133" s="47" t="s">
        <v>35</v>
      </c>
      <c r="G133" s="280"/>
      <c r="H133" s="48"/>
      <c r="I133" s="280"/>
      <c r="J133" s="48"/>
      <c r="K133" s="269"/>
      <c r="L133" s="284"/>
      <c r="M133" s="270"/>
      <c r="N133" s="48"/>
      <c r="O133" s="268"/>
      <c r="P133" s="48"/>
      <c r="Q133" s="45"/>
      <c r="R133" s="48"/>
      <c r="S133" s="270">
        <v>4</v>
      </c>
      <c r="T133" s="48">
        <f>LOOKUP(S133,Calcul!$L$20:$M$51)</f>
        <v>13</v>
      </c>
      <c r="U133" s="268"/>
      <c r="V133" s="281"/>
      <c r="W133" s="45">
        <v>8</v>
      </c>
      <c r="X133" s="253">
        <f>LOOKUP(W133,Calcul!$L$20:$M$51)</f>
        <v>8</v>
      </c>
      <c r="Y133" s="47">
        <f t="shared" si="24"/>
        <v>21</v>
      </c>
      <c r="Z133" s="45">
        <f t="shared" si="25"/>
        <v>2</v>
      </c>
      <c r="AA133" s="45"/>
      <c r="AB133" s="51">
        <f t="shared" si="27"/>
        <v>10.5</v>
      </c>
      <c r="AC133" s="128">
        <f t="shared" si="26"/>
        <v>31.5</v>
      </c>
      <c r="AD133" s="109"/>
      <c r="AE133" s="108"/>
      <c r="AF133" s="109"/>
    </row>
    <row r="134" spans="1:32" s="53" customFormat="1" ht="15" customHeight="1">
      <c r="A134" s="283"/>
      <c r="B134" s="262">
        <v>7</v>
      </c>
      <c r="C134" s="267" t="s">
        <v>194</v>
      </c>
      <c r="D134" s="46" t="s">
        <v>41</v>
      </c>
      <c r="E134" s="208" t="s">
        <v>233</v>
      </c>
      <c r="F134" s="263" t="s">
        <v>76</v>
      </c>
      <c r="G134" s="280"/>
      <c r="H134" s="253"/>
      <c r="I134" s="280"/>
      <c r="J134" s="261"/>
      <c r="K134" s="269"/>
      <c r="L134" s="261"/>
      <c r="M134" s="270"/>
      <c r="N134" s="281"/>
      <c r="O134" s="268"/>
      <c r="P134" s="281"/>
      <c r="Q134" s="270"/>
      <c r="R134" s="281"/>
      <c r="S134" s="281"/>
      <c r="T134" s="281"/>
      <c r="U134" s="268"/>
      <c r="V134" s="48"/>
      <c r="W134" s="45">
        <v>7</v>
      </c>
      <c r="X134" s="253">
        <f>LOOKUP(W134,Calcul!$L$20:$M$51)</f>
        <v>9</v>
      </c>
      <c r="Y134" s="47">
        <f t="shared" si="24"/>
        <v>9</v>
      </c>
      <c r="Z134" s="45">
        <f t="shared" si="25"/>
        <v>1</v>
      </c>
      <c r="AA134" s="263">
        <v>18</v>
      </c>
      <c r="AB134" s="51"/>
      <c r="AC134" s="128">
        <f t="shared" si="26"/>
        <v>27</v>
      </c>
      <c r="AD134" s="109"/>
      <c r="AE134" s="108"/>
      <c r="AF134" s="109"/>
    </row>
    <row r="135" spans="1:31" s="53" customFormat="1" ht="15" customHeight="1">
      <c r="A135" s="285"/>
      <c r="B135" s="262">
        <v>8</v>
      </c>
      <c r="C135" s="44" t="s">
        <v>355</v>
      </c>
      <c r="D135" s="265" t="s">
        <v>11</v>
      </c>
      <c r="E135" s="191" t="s">
        <v>233</v>
      </c>
      <c r="F135" s="47" t="s">
        <v>35</v>
      </c>
      <c r="G135" s="280"/>
      <c r="H135" s="257"/>
      <c r="I135" s="280"/>
      <c r="J135" s="253"/>
      <c r="K135" s="269"/>
      <c r="L135" s="253"/>
      <c r="M135" s="47"/>
      <c r="N135" s="48"/>
      <c r="O135" s="45"/>
      <c r="P135" s="48"/>
      <c r="Q135" s="45"/>
      <c r="R135" s="48"/>
      <c r="S135" s="47"/>
      <c r="T135" s="48"/>
      <c r="U135" s="45"/>
      <c r="V135" s="48"/>
      <c r="W135" s="268">
        <v>6</v>
      </c>
      <c r="X135" s="253">
        <f>LOOKUP(W135,Calcul!$L$20:$M$51)</f>
        <v>10</v>
      </c>
      <c r="Y135" s="47">
        <f t="shared" si="24"/>
        <v>10</v>
      </c>
      <c r="Z135" s="45">
        <f t="shared" si="25"/>
        <v>1</v>
      </c>
      <c r="AA135" s="47"/>
      <c r="AB135" s="51">
        <f>Y135/Z135</f>
        <v>10</v>
      </c>
      <c r="AC135" s="128">
        <f t="shared" si="26"/>
        <v>20</v>
      </c>
      <c r="AD135" s="259"/>
      <c r="AE135" s="52"/>
    </row>
    <row r="136" spans="1:32" s="53" customFormat="1" ht="15" customHeight="1">
      <c r="A136" s="283"/>
      <c r="B136" s="262">
        <v>9</v>
      </c>
      <c r="C136" s="44" t="s">
        <v>253</v>
      </c>
      <c r="D136" s="46" t="s">
        <v>165</v>
      </c>
      <c r="E136" s="208" t="s">
        <v>233</v>
      </c>
      <c r="F136" s="47" t="s">
        <v>35</v>
      </c>
      <c r="G136" s="280"/>
      <c r="H136" s="253"/>
      <c r="I136" s="280">
        <v>2</v>
      </c>
      <c r="J136" s="48">
        <f>LOOKUP(I136,Calcul!$L$20:$M$51)</f>
        <v>17</v>
      </c>
      <c r="K136" s="269"/>
      <c r="L136" s="253"/>
      <c r="M136" s="270"/>
      <c r="N136" s="281"/>
      <c r="O136" s="268"/>
      <c r="P136" s="281"/>
      <c r="Q136" s="270"/>
      <c r="R136" s="281"/>
      <c r="S136" s="281"/>
      <c r="T136" s="281"/>
      <c r="U136" s="268"/>
      <c r="V136" s="48"/>
      <c r="W136" s="45"/>
      <c r="X136" s="48"/>
      <c r="Y136" s="47">
        <f t="shared" si="24"/>
        <v>17</v>
      </c>
      <c r="Z136" s="45">
        <f t="shared" si="25"/>
        <v>1</v>
      </c>
      <c r="AA136" s="45"/>
      <c r="AB136" s="51"/>
      <c r="AC136" s="128">
        <f t="shared" si="26"/>
        <v>17</v>
      </c>
      <c r="AD136" s="109"/>
      <c r="AE136" s="108"/>
      <c r="AF136" s="109"/>
    </row>
    <row r="137" spans="1:32" s="53" customFormat="1" ht="15" customHeight="1">
      <c r="A137" s="283"/>
      <c r="B137" s="262">
        <v>10</v>
      </c>
      <c r="C137" s="44" t="s">
        <v>214</v>
      </c>
      <c r="D137" s="46" t="s">
        <v>16</v>
      </c>
      <c r="E137" s="191" t="s">
        <v>233</v>
      </c>
      <c r="F137" s="47" t="s">
        <v>35</v>
      </c>
      <c r="G137" s="47"/>
      <c r="H137" s="48"/>
      <c r="I137" s="47"/>
      <c r="J137" s="48"/>
      <c r="K137" s="47"/>
      <c r="L137" s="48"/>
      <c r="M137" s="47"/>
      <c r="N137" s="48"/>
      <c r="O137" s="45"/>
      <c r="P137" s="48"/>
      <c r="Q137" s="45"/>
      <c r="R137" s="48"/>
      <c r="S137" s="45"/>
      <c r="T137" s="48"/>
      <c r="U137" s="45"/>
      <c r="V137" s="48"/>
      <c r="W137" s="47">
        <v>2</v>
      </c>
      <c r="X137" s="253">
        <f>LOOKUP(W137,Calcul!$L$20:$M$51)</f>
        <v>17</v>
      </c>
      <c r="Y137" s="47">
        <f t="shared" si="24"/>
        <v>17</v>
      </c>
      <c r="Z137" s="45">
        <f t="shared" si="25"/>
        <v>1</v>
      </c>
      <c r="AA137" s="45"/>
      <c r="AB137" s="51"/>
      <c r="AC137" s="128">
        <f t="shared" si="26"/>
        <v>17</v>
      </c>
      <c r="AD137" s="109"/>
      <c r="AE137" s="108"/>
      <c r="AF137" s="109"/>
    </row>
    <row r="138" spans="1:32" s="53" customFormat="1" ht="15" customHeight="1">
      <c r="A138" s="283"/>
      <c r="B138" s="262">
        <v>11</v>
      </c>
      <c r="C138" s="44" t="s">
        <v>197</v>
      </c>
      <c r="D138" s="46" t="s">
        <v>70</v>
      </c>
      <c r="E138" s="208" t="s">
        <v>233</v>
      </c>
      <c r="F138" s="47" t="s">
        <v>35</v>
      </c>
      <c r="G138" s="280" t="s">
        <v>56</v>
      </c>
      <c r="H138" s="48">
        <f>LOOKUP(G138,Calcul!$L$20:$M$51)</f>
        <v>0</v>
      </c>
      <c r="I138" s="280"/>
      <c r="J138" s="48"/>
      <c r="K138" s="269"/>
      <c r="L138" s="48"/>
      <c r="M138" s="270"/>
      <c r="N138" s="48"/>
      <c r="O138" s="268"/>
      <c r="P138" s="48"/>
      <c r="Q138" s="45"/>
      <c r="R138" s="48"/>
      <c r="S138" s="281"/>
      <c r="T138" s="48"/>
      <c r="U138" s="268"/>
      <c r="V138" s="281"/>
      <c r="W138" s="45"/>
      <c r="X138" s="48"/>
      <c r="Y138" s="47">
        <f t="shared" si="24"/>
        <v>0</v>
      </c>
      <c r="Z138" s="45">
        <f t="shared" si="25"/>
        <v>1</v>
      </c>
      <c r="AA138" s="45"/>
      <c r="AB138" s="51"/>
      <c r="AC138" s="128">
        <f t="shared" si="26"/>
        <v>0</v>
      </c>
      <c r="AD138" s="109"/>
      <c r="AE138" s="108"/>
      <c r="AF138" s="109"/>
    </row>
    <row r="139" spans="4:28" ht="15">
      <c r="D139" s="196"/>
      <c r="E139" s="197"/>
      <c r="G139" s="68"/>
      <c r="I139" s="68"/>
      <c r="K139" s="68"/>
      <c r="M139" s="68"/>
      <c r="O139" s="68"/>
      <c r="P139" s="68"/>
      <c r="Q139" s="68"/>
      <c r="S139" s="68"/>
      <c r="U139" s="68"/>
      <c r="W139" s="68"/>
      <c r="Y139" s="198"/>
      <c r="Z139" s="3"/>
      <c r="AA139" s="3"/>
      <c r="AB139" s="199"/>
    </row>
    <row r="140" spans="4:28" ht="15">
      <c r="D140" s="66"/>
      <c r="E140" s="200"/>
      <c r="G140" s="68"/>
      <c r="I140" s="68"/>
      <c r="K140" s="68"/>
      <c r="M140" s="68"/>
      <c r="O140" s="68"/>
      <c r="P140" s="68"/>
      <c r="Q140" s="68"/>
      <c r="S140" s="68"/>
      <c r="U140" s="68"/>
      <c r="W140" s="68"/>
      <c r="Y140" s="198"/>
      <c r="Z140" s="3"/>
      <c r="AA140" s="3"/>
      <c r="AB140" s="199"/>
    </row>
    <row r="141" spans="3:29" ht="15.75">
      <c r="C141" s="236"/>
      <c r="D141" s="235"/>
      <c r="E141" s="13"/>
      <c r="F141" s="274"/>
      <c r="G141" s="237" t="s">
        <v>1</v>
      </c>
      <c r="H141" s="237"/>
      <c r="I141" s="237" t="s">
        <v>2</v>
      </c>
      <c r="J141" s="237"/>
      <c r="K141" s="237" t="s">
        <v>3</v>
      </c>
      <c r="L141" s="237"/>
      <c r="M141" s="237" t="s">
        <v>4</v>
      </c>
      <c r="N141" s="237"/>
      <c r="O141" s="237" t="s">
        <v>299</v>
      </c>
      <c r="P141" s="237"/>
      <c r="Q141" s="237" t="s">
        <v>5</v>
      </c>
      <c r="R141" s="237"/>
      <c r="S141" s="237" t="s">
        <v>300</v>
      </c>
      <c r="T141" s="237"/>
      <c r="U141" s="237" t="s">
        <v>9</v>
      </c>
      <c r="V141" s="237"/>
      <c r="W141" s="237" t="s">
        <v>10</v>
      </c>
      <c r="X141" s="237"/>
      <c r="Y141" s="238"/>
      <c r="Z141" s="239"/>
      <c r="AA141" s="239"/>
      <c r="AB141" s="240"/>
      <c r="AC141" s="241"/>
    </row>
    <row r="142" spans="3:29" ht="15" customHeight="1">
      <c r="C142" s="242"/>
      <c r="D142" s="243"/>
      <c r="E142" s="244"/>
      <c r="F142" s="245"/>
      <c r="G142" s="246" t="s">
        <v>11</v>
      </c>
      <c r="H142" s="246"/>
      <c r="I142" s="246" t="s">
        <v>12</v>
      </c>
      <c r="J142" s="246"/>
      <c r="K142" s="246" t="s">
        <v>13</v>
      </c>
      <c r="L142" s="246"/>
      <c r="M142" s="246" t="s">
        <v>14</v>
      </c>
      <c r="N142" s="246"/>
      <c r="O142" s="246" t="s">
        <v>120</v>
      </c>
      <c r="P142" s="246"/>
      <c r="Q142" s="246" t="s">
        <v>301</v>
      </c>
      <c r="R142" s="246"/>
      <c r="S142" s="246" t="s">
        <v>33</v>
      </c>
      <c r="T142" s="246"/>
      <c r="U142" s="246" t="s">
        <v>19</v>
      </c>
      <c r="V142" s="246"/>
      <c r="W142" s="246" t="s">
        <v>12</v>
      </c>
      <c r="X142" s="246"/>
      <c r="Y142" s="247"/>
      <c r="Z142" s="248" t="s">
        <v>302</v>
      </c>
      <c r="AA142" s="249" t="s">
        <v>303</v>
      </c>
      <c r="AB142" s="250" t="s">
        <v>304</v>
      </c>
      <c r="AC142" s="251"/>
    </row>
    <row r="143" spans="3:29" ht="15.75">
      <c r="C143" s="33" t="s">
        <v>20</v>
      </c>
      <c r="D143" s="35" t="s">
        <v>23</v>
      </c>
      <c r="E143" s="36" t="s">
        <v>24</v>
      </c>
      <c r="F143" s="37" t="s">
        <v>25</v>
      </c>
      <c r="G143" s="38" t="s">
        <v>26</v>
      </c>
      <c r="H143" s="34" t="s">
        <v>27</v>
      </c>
      <c r="I143" s="38" t="s">
        <v>26</v>
      </c>
      <c r="J143" s="34" t="s">
        <v>27</v>
      </c>
      <c r="K143" s="38" t="s">
        <v>26</v>
      </c>
      <c r="L143" s="34" t="s">
        <v>27</v>
      </c>
      <c r="M143" s="39" t="s">
        <v>26</v>
      </c>
      <c r="N143" s="34" t="s">
        <v>27</v>
      </c>
      <c r="O143" s="38" t="s">
        <v>26</v>
      </c>
      <c r="P143" s="34" t="s">
        <v>27</v>
      </c>
      <c r="Q143" s="39" t="s">
        <v>26</v>
      </c>
      <c r="R143" s="34" t="s">
        <v>27</v>
      </c>
      <c r="S143" s="39" t="s">
        <v>26</v>
      </c>
      <c r="T143" s="34" t="s">
        <v>27</v>
      </c>
      <c r="U143" s="38" t="s">
        <v>26</v>
      </c>
      <c r="V143" s="34" t="s">
        <v>27</v>
      </c>
      <c r="W143" s="38" t="s">
        <v>26</v>
      </c>
      <c r="X143" s="34" t="s">
        <v>27</v>
      </c>
      <c r="Y143" s="40" t="s">
        <v>28</v>
      </c>
      <c r="Z143" s="248"/>
      <c r="AA143" s="249"/>
      <c r="AB143" s="250"/>
      <c r="AC143" s="41" t="s">
        <v>305</v>
      </c>
    </row>
    <row r="144" spans="2:29" ht="15">
      <c r="B144" s="48">
        <v>1</v>
      </c>
      <c r="C144" s="266" t="s">
        <v>258</v>
      </c>
      <c r="D144" s="254" t="s">
        <v>54</v>
      </c>
      <c r="E144" s="48" t="s">
        <v>356</v>
      </c>
      <c r="F144" s="40" t="s">
        <v>35</v>
      </c>
      <c r="G144" s="38">
        <v>3</v>
      </c>
      <c r="H144" s="48">
        <f>LOOKUP(G144,Calcul!$L$20:$M$51)</f>
        <v>15</v>
      </c>
      <c r="I144" s="38">
        <v>2</v>
      </c>
      <c r="J144" s="253">
        <f>LOOKUP(I144,Calcul!$L$20:$M$51)</f>
        <v>17</v>
      </c>
      <c r="K144" s="38">
        <v>1</v>
      </c>
      <c r="L144" s="253">
        <f>LOOKUP(K144,Calcul!$L$20:$M$51)</f>
        <v>20</v>
      </c>
      <c r="M144" s="38">
        <v>1</v>
      </c>
      <c r="N144" s="253">
        <f>LOOKUP(M144,Calcul!$L$20:$M$51)</f>
        <v>20</v>
      </c>
      <c r="O144" s="38">
        <v>2</v>
      </c>
      <c r="P144" s="253">
        <f>LOOKUP(O144,Calcul!$L$20:$M$51)</f>
        <v>17</v>
      </c>
      <c r="Q144" s="286"/>
      <c r="R144" s="34"/>
      <c r="S144" s="286"/>
      <c r="T144" s="40"/>
      <c r="U144" s="287">
        <v>1</v>
      </c>
      <c r="V144" s="253">
        <f>LOOKUP(U144,Calcul!$L$20:$M$51)</f>
        <v>20</v>
      </c>
      <c r="W144" s="286"/>
      <c r="X144" s="34"/>
      <c r="Y144" s="47">
        <f aca="true" t="shared" si="28" ref="Y144:Y148">SUM(H144,L144,J144,P144,R144,N144,T144,V144,X144)</f>
        <v>109</v>
      </c>
      <c r="Z144" s="45">
        <f aca="true" t="shared" si="29" ref="Z144:Z148">COUNTA(G144,K144,I144,O144,Q144,M144,S144,U144,W144)</f>
        <v>6</v>
      </c>
      <c r="AA144" s="39"/>
      <c r="AB144" s="288"/>
      <c r="AC144" s="258">
        <f aca="true" t="shared" si="30" ref="AC144:AC148">Y144+AA144+AB144</f>
        <v>109</v>
      </c>
    </row>
    <row r="145" spans="2:29" ht="15">
      <c r="B145" s="262">
        <v>2</v>
      </c>
      <c r="C145" s="44" t="s">
        <v>262</v>
      </c>
      <c r="D145" s="265" t="s">
        <v>301</v>
      </c>
      <c r="E145" s="262" t="s">
        <v>356</v>
      </c>
      <c r="F145" s="192" t="s">
        <v>35</v>
      </c>
      <c r="G145" s="38"/>
      <c r="H145" s="34"/>
      <c r="I145" s="38">
        <v>1</v>
      </c>
      <c r="J145" s="253">
        <f>LOOKUP(I145,Calcul!$L$20:$M$51)</f>
        <v>20</v>
      </c>
      <c r="K145" s="289"/>
      <c r="L145" s="4"/>
      <c r="M145" s="286"/>
      <c r="N145" s="40"/>
      <c r="O145" s="38">
        <v>1</v>
      </c>
      <c r="P145" s="253">
        <f>LOOKUP(O145,Calcul!$L$20:$M$51)</f>
        <v>20</v>
      </c>
      <c r="Q145" s="286"/>
      <c r="R145" s="290"/>
      <c r="S145" s="286"/>
      <c r="T145" s="40"/>
      <c r="U145" s="286"/>
      <c r="V145" s="34"/>
      <c r="W145" s="286"/>
      <c r="X145" s="34"/>
      <c r="Y145" s="47">
        <f t="shared" si="28"/>
        <v>40</v>
      </c>
      <c r="Z145" s="45">
        <f t="shared" si="29"/>
        <v>2</v>
      </c>
      <c r="AA145" s="39"/>
      <c r="AB145" s="51">
        <f>Y145/Z145</f>
        <v>20</v>
      </c>
      <c r="AC145" s="128">
        <f t="shared" si="30"/>
        <v>60</v>
      </c>
    </row>
    <row r="146" spans="2:29" ht="15">
      <c r="B146" s="262">
        <v>3</v>
      </c>
      <c r="C146" s="44" t="s">
        <v>204</v>
      </c>
      <c r="D146" s="46" t="s">
        <v>54</v>
      </c>
      <c r="E146" s="262" t="s">
        <v>356</v>
      </c>
      <c r="F146" s="191" t="s">
        <v>35</v>
      </c>
      <c r="G146" s="38"/>
      <c r="H146" s="48"/>
      <c r="I146" s="38"/>
      <c r="J146" s="253"/>
      <c r="K146" s="38"/>
      <c r="L146" s="43"/>
      <c r="M146" s="38"/>
      <c r="N146" s="253"/>
      <c r="O146" s="38"/>
      <c r="P146" s="253"/>
      <c r="Q146" s="286"/>
      <c r="R146" s="34"/>
      <c r="S146" s="286"/>
      <c r="T146" s="40"/>
      <c r="U146" s="286"/>
      <c r="V146" s="253"/>
      <c r="W146" s="287">
        <v>1</v>
      </c>
      <c r="X146" s="253">
        <f>LOOKUP(W146,Calcul!$L$20:$M$51)</f>
        <v>20</v>
      </c>
      <c r="Y146" s="47">
        <f t="shared" si="28"/>
        <v>20</v>
      </c>
      <c r="Z146" s="45">
        <f t="shared" si="29"/>
        <v>1</v>
      </c>
      <c r="AA146" s="39"/>
      <c r="AB146" s="51"/>
      <c r="AC146" s="128">
        <f t="shared" si="30"/>
        <v>20</v>
      </c>
    </row>
    <row r="147" spans="2:29" ht="15">
      <c r="B147" s="262">
        <v>4</v>
      </c>
      <c r="C147" s="44" t="s">
        <v>178</v>
      </c>
      <c r="D147" s="46" t="s">
        <v>165</v>
      </c>
      <c r="E147" s="262" t="s">
        <v>356</v>
      </c>
      <c r="F147" s="38" t="s">
        <v>35</v>
      </c>
      <c r="G147" s="38">
        <v>1</v>
      </c>
      <c r="H147" s="48">
        <f>LOOKUP(G147,Calcul!$L$20:$M$51)</f>
        <v>20</v>
      </c>
      <c r="I147" s="286"/>
      <c r="J147" s="40"/>
      <c r="K147" s="286"/>
      <c r="L147" s="40"/>
      <c r="M147" s="286"/>
      <c r="N147" s="40"/>
      <c r="O147" s="286"/>
      <c r="P147" s="286"/>
      <c r="Q147" s="286"/>
      <c r="R147" s="34"/>
      <c r="S147" s="286"/>
      <c r="T147" s="40"/>
      <c r="U147" s="286"/>
      <c r="V147" s="34"/>
      <c r="W147" s="286"/>
      <c r="X147" s="34"/>
      <c r="Y147" s="47">
        <f t="shared" si="28"/>
        <v>20</v>
      </c>
      <c r="Z147" s="45">
        <f t="shared" si="29"/>
        <v>1</v>
      </c>
      <c r="AA147" s="39"/>
      <c r="AB147" s="288"/>
      <c r="AC147" s="128">
        <f t="shared" si="30"/>
        <v>20</v>
      </c>
    </row>
    <row r="148" spans="2:31" s="291" customFormat="1" ht="15">
      <c r="B148" s="262">
        <v>5</v>
      </c>
      <c r="C148" s="129" t="s">
        <v>251</v>
      </c>
      <c r="D148" s="165" t="s">
        <v>165</v>
      </c>
      <c r="E148" s="45" t="s">
        <v>356</v>
      </c>
      <c r="F148" s="38" t="s">
        <v>35</v>
      </c>
      <c r="G148" s="38">
        <v>2</v>
      </c>
      <c r="H148" s="48">
        <f>LOOKUP(G148,Calcul!$L$20:$M$51)</f>
        <v>17</v>
      </c>
      <c r="I148" s="38"/>
      <c r="J148" s="34"/>
      <c r="K148" s="38"/>
      <c r="L148" s="34"/>
      <c r="M148" s="38"/>
      <c r="N148" s="40"/>
      <c r="O148" s="38"/>
      <c r="P148" s="38"/>
      <c r="Q148" s="38"/>
      <c r="R148" s="34"/>
      <c r="S148" s="38"/>
      <c r="T148" s="40"/>
      <c r="U148" s="38"/>
      <c r="V148" s="34"/>
      <c r="W148" s="38"/>
      <c r="X148" s="34"/>
      <c r="Y148" s="47">
        <f t="shared" si="28"/>
        <v>17</v>
      </c>
      <c r="Z148" s="45">
        <f t="shared" si="29"/>
        <v>1</v>
      </c>
      <c r="AA148" s="39"/>
      <c r="AB148" s="288"/>
      <c r="AC148" s="128">
        <f t="shared" si="30"/>
        <v>17</v>
      </c>
      <c r="AD148" s="292"/>
      <c r="AE148" s="293"/>
    </row>
    <row r="149" spans="2:31" s="291" customFormat="1" ht="15">
      <c r="B149" s="294"/>
      <c r="C149" s="295"/>
      <c r="D149" s="196"/>
      <c r="E149" s="228"/>
      <c r="F149" s="296"/>
      <c r="G149" s="68"/>
      <c r="H149" s="296"/>
      <c r="I149" s="68"/>
      <c r="J149" s="296"/>
      <c r="K149" s="68"/>
      <c r="L149" s="29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296"/>
      <c r="Y149" s="296"/>
      <c r="Z149" s="297"/>
      <c r="AA149" s="297"/>
      <c r="AB149" s="298"/>
      <c r="AC149" s="299"/>
      <c r="AD149" s="292"/>
      <c r="AE149" s="293"/>
    </row>
    <row r="150" spans="4:28" ht="15">
      <c r="D150" s="66"/>
      <c r="E150" s="200"/>
      <c r="G150" s="68"/>
      <c r="I150" s="68"/>
      <c r="K150" s="68"/>
      <c r="M150" s="68"/>
      <c r="O150" s="68"/>
      <c r="U150" s="68"/>
      <c r="W150" s="68"/>
      <c r="Y150" s="198"/>
      <c r="Z150" s="3"/>
      <c r="AA150" s="3"/>
      <c r="AB150" s="199"/>
    </row>
    <row r="151" spans="2:31" s="13" customFormat="1" ht="15.75">
      <c r="B151" s="14"/>
      <c r="C151" s="236"/>
      <c r="D151" s="235"/>
      <c r="F151" s="274"/>
      <c r="G151" s="237" t="s">
        <v>1</v>
      </c>
      <c r="H151" s="237"/>
      <c r="I151" s="237" t="s">
        <v>2</v>
      </c>
      <c r="J151" s="237"/>
      <c r="K151" s="237" t="s">
        <v>3</v>
      </c>
      <c r="L151" s="237"/>
      <c r="M151" s="237" t="s">
        <v>4</v>
      </c>
      <c r="N151" s="237"/>
      <c r="O151" s="237" t="s">
        <v>299</v>
      </c>
      <c r="P151" s="237"/>
      <c r="Q151" s="237" t="s">
        <v>5</v>
      </c>
      <c r="R151" s="237"/>
      <c r="S151" s="237" t="s">
        <v>300</v>
      </c>
      <c r="T151" s="237"/>
      <c r="U151" s="237" t="s">
        <v>9</v>
      </c>
      <c r="V151" s="237"/>
      <c r="W151" s="237" t="s">
        <v>10</v>
      </c>
      <c r="X151" s="237"/>
      <c r="Y151" s="238"/>
      <c r="Z151" s="239"/>
      <c r="AA151" s="239"/>
      <c r="AB151" s="240"/>
      <c r="AC151" s="241"/>
      <c r="AE151" s="22"/>
    </row>
    <row r="152" spans="2:31" s="23" customFormat="1" ht="12.75" customHeight="1">
      <c r="B152" s="206"/>
      <c r="C152" s="242"/>
      <c r="D152" s="243"/>
      <c r="E152" s="244"/>
      <c r="F152" s="245"/>
      <c r="G152" s="246" t="s">
        <v>11</v>
      </c>
      <c r="H152" s="246"/>
      <c r="I152" s="246" t="s">
        <v>12</v>
      </c>
      <c r="J152" s="246"/>
      <c r="K152" s="246" t="s">
        <v>13</v>
      </c>
      <c r="L152" s="246"/>
      <c r="M152" s="246" t="s">
        <v>14</v>
      </c>
      <c r="N152" s="246"/>
      <c r="O152" s="246" t="s">
        <v>120</v>
      </c>
      <c r="P152" s="246"/>
      <c r="Q152" s="246" t="s">
        <v>301</v>
      </c>
      <c r="R152" s="246"/>
      <c r="S152" s="246" t="s">
        <v>33</v>
      </c>
      <c r="T152" s="246"/>
      <c r="U152" s="246" t="s">
        <v>19</v>
      </c>
      <c r="V152" s="246"/>
      <c r="W152" s="246" t="s">
        <v>12</v>
      </c>
      <c r="X152" s="246"/>
      <c r="Y152" s="247"/>
      <c r="Z152" s="248" t="s">
        <v>302</v>
      </c>
      <c r="AA152" s="249" t="s">
        <v>303</v>
      </c>
      <c r="AB152" s="250" t="s">
        <v>304</v>
      </c>
      <c r="AC152" s="251"/>
      <c r="AE152" s="32"/>
    </row>
    <row r="153" spans="3:29" ht="15.75">
      <c r="C153" s="33" t="s">
        <v>20</v>
      </c>
      <c r="D153" s="35" t="s">
        <v>23</v>
      </c>
      <c r="E153" s="36" t="s">
        <v>24</v>
      </c>
      <c r="F153" s="37" t="s">
        <v>25</v>
      </c>
      <c r="G153" s="38" t="s">
        <v>26</v>
      </c>
      <c r="H153" s="34" t="s">
        <v>27</v>
      </c>
      <c r="I153" s="38" t="s">
        <v>26</v>
      </c>
      <c r="J153" s="34" t="s">
        <v>27</v>
      </c>
      <c r="K153" s="38" t="s">
        <v>26</v>
      </c>
      <c r="L153" s="34" t="s">
        <v>27</v>
      </c>
      <c r="M153" s="39" t="s">
        <v>26</v>
      </c>
      <c r="N153" s="34" t="s">
        <v>27</v>
      </c>
      <c r="O153" s="38" t="s">
        <v>26</v>
      </c>
      <c r="P153" s="34" t="s">
        <v>27</v>
      </c>
      <c r="Q153" s="39" t="s">
        <v>26</v>
      </c>
      <c r="R153" s="34" t="s">
        <v>27</v>
      </c>
      <c r="S153" s="39" t="s">
        <v>26</v>
      </c>
      <c r="T153" s="34" t="s">
        <v>27</v>
      </c>
      <c r="U153" s="38" t="s">
        <v>26</v>
      </c>
      <c r="V153" s="34" t="s">
        <v>27</v>
      </c>
      <c r="W153" s="38" t="s">
        <v>26</v>
      </c>
      <c r="X153" s="34" t="s">
        <v>27</v>
      </c>
      <c r="Y153" s="40" t="s">
        <v>28</v>
      </c>
      <c r="Z153" s="248"/>
      <c r="AA153" s="249"/>
      <c r="AB153" s="250"/>
      <c r="AC153" s="41" t="s">
        <v>305</v>
      </c>
    </row>
    <row r="154" spans="1:32" s="53" customFormat="1" ht="15" customHeight="1">
      <c r="A154" s="109"/>
      <c r="B154" s="48">
        <v>1</v>
      </c>
      <c r="C154" s="266" t="s">
        <v>188</v>
      </c>
      <c r="D154" s="254" t="s">
        <v>309</v>
      </c>
      <c r="E154" s="256" t="s">
        <v>357</v>
      </c>
      <c r="F154" s="260" t="s">
        <v>35</v>
      </c>
      <c r="G154" s="280">
        <v>1</v>
      </c>
      <c r="H154" s="48">
        <f>LOOKUP(G154,Calcul!$L$20:$M$51)</f>
        <v>20</v>
      </c>
      <c r="I154" s="280"/>
      <c r="J154" s="48"/>
      <c r="K154" s="269"/>
      <c r="L154" s="253"/>
      <c r="M154" s="270"/>
      <c r="N154" s="48"/>
      <c r="O154" s="45">
        <v>2</v>
      </c>
      <c r="P154" s="48">
        <f>LOOKUP(O154,Calcul!$L$20:$M$51)</f>
        <v>17</v>
      </c>
      <c r="Q154" s="270"/>
      <c r="R154" s="281"/>
      <c r="S154" s="47"/>
      <c r="T154" s="48"/>
      <c r="U154" s="47">
        <v>4</v>
      </c>
      <c r="V154" s="253">
        <f>LOOKUP(U154,Calcul!$L$20:$M$51)</f>
        <v>13</v>
      </c>
      <c r="W154" s="47"/>
      <c r="X154" s="253"/>
      <c r="Y154" s="47">
        <f aca="true" t="shared" si="31" ref="Y154:Y159">SUM(H154,L154,J154,P154,R154,N154,T154,V154,X154)</f>
        <v>50</v>
      </c>
      <c r="Z154" s="45">
        <f aca="true" t="shared" si="32" ref="Z154:Z159">COUNTA(G154,K154,I154,O154,Q154,M154,S154,U154,W154)</f>
        <v>3</v>
      </c>
      <c r="AA154" s="45"/>
      <c r="AB154" s="51"/>
      <c r="AC154" s="258">
        <f aca="true" t="shared" si="33" ref="AC154:AC159">Y154+AA154+AB154</f>
        <v>50</v>
      </c>
      <c r="AD154" s="109"/>
      <c r="AE154" s="108"/>
      <c r="AF154" s="109"/>
    </row>
    <row r="155" spans="1:32" s="53" customFormat="1" ht="15" customHeight="1">
      <c r="A155" s="109"/>
      <c r="B155" s="45">
        <v>2</v>
      </c>
      <c r="C155" s="44" t="s">
        <v>205</v>
      </c>
      <c r="D155" s="46" t="s">
        <v>358</v>
      </c>
      <c r="E155" s="208" t="s">
        <v>357</v>
      </c>
      <c r="F155" s="192" t="s">
        <v>35</v>
      </c>
      <c r="G155" s="280">
        <v>2</v>
      </c>
      <c r="H155" s="48">
        <f>LOOKUP(G155,Calcul!$L$20:$M$51)</f>
        <v>17</v>
      </c>
      <c r="I155" s="280" t="s">
        <v>56</v>
      </c>
      <c r="J155" s="48">
        <f>LOOKUP(I155,Calcul!$L$20:$M$51)</f>
        <v>0</v>
      </c>
      <c r="K155" s="269"/>
      <c r="L155" s="253"/>
      <c r="M155" s="270"/>
      <c r="N155" s="48"/>
      <c r="O155" s="45"/>
      <c r="P155" s="281"/>
      <c r="Q155" s="270"/>
      <c r="R155" s="281"/>
      <c r="S155" s="47"/>
      <c r="T155" s="48"/>
      <c r="U155" s="47">
        <v>5</v>
      </c>
      <c r="V155" s="253">
        <f>LOOKUP(U155,Calcul!$L$20:$M$51)</f>
        <v>11</v>
      </c>
      <c r="W155" s="47">
        <v>1</v>
      </c>
      <c r="X155" s="253">
        <f>LOOKUP(W155,Calcul!$L$20:$M$51)</f>
        <v>20</v>
      </c>
      <c r="Y155" s="47">
        <f t="shared" si="31"/>
        <v>48</v>
      </c>
      <c r="Z155" s="45">
        <f t="shared" si="32"/>
        <v>4</v>
      </c>
      <c r="AA155" s="45"/>
      <c r="AB155" s="51"/>
      <c r="AC155" s="128">
        <f t="shared" si="33"/>
        <v>48</v>
      </c>
      <c r="AD155" s="109"/>
      <c r="AE155" s="108"/>
      <c r="AF155" s="109"/>
    </row>
    <row r="156" spans="1:32" s="53" customFormat="1" ht="15" customHeight="1">
      <c r="A156" s="109"/>
      <c r="B156" s="45">
        <v>3</v>
      </c>
      <c r="C156" s="44" t="s">
        <v>178</v>
      </c>
      <c r="D156" s="46" t="s">
        <v>165</v>
      </c>
      <c r="E156" s="208" t="s">
        <v>357</v>
      </c>
      <c r="F156" s="192" t="s">
        <v>35</v>
      </c>
      <c r="G156" s="47"/>
      <c r="H156" s="253"/>
      <c r="I156" s="47"/>
      <c r="J156" s="48"/>
      <c r="K156" s="47"/>
      <c r="L156" s="253"/>
      <c r="M156" s="47"/>
      <c r="N156" s="48"/>
      <c r="O156" s="45">
        <v>1</v>
      </c>
      <c r="P156" s="48">
        <f>LOOKUP(O156,Calcul!$L$20:$M$51)</f>
        <v>20</v>
      </c>
      <c r="Q156" s="45"/>
      <c r="R156" s="48"/>
      <c r="S156" s="48"/>
      <c r="T156" s="48"/>
      <c r="U156" s="47">
        <v>2</v>
      </c>
      <c r="V156" s="253">
        <f>LOOKUP(U156,Calcul!$L$20:$M$51)</f>
        <v>17</v>
      </c>
      <c r="W156" s="47"/>
      <c r="X156" s="253"/>
      <c r="Y156" s="47">
        <f t="shared" si="31"/>
        <v>37</v>
      </c>
      <c r="Z156" s="45">
        <f t="shared" si="32"/>
        <v>2</v>
      </c>
      <c r="AA156" s="45"/>
      <c r="AB156" s="51"/>
      <c r="AC156" s="128">
        <f t="shared" si="33"/>
        <v>37</v>
      </c>
      <c r="AD156" s="109"/>
      <c r="AE156" s="108"/>
      <c r="AF156" s="109"/>
    </row>
    <row r="157" spans="1:32" s="53" customFormat="1" ht="15" customHeight="1">
      <c r="A157" s="109"/>
      <c r="B157" s="45">
        <v>4</v>
      </c>
      <c r="C157" s="44" t="s">
        <v>359</v>
      </c>
      <c r="D157" s="46" t="s">
        <v>360</v>
      </c>
      <c r="E157" s="208" t="s">
        <v>357</v>
      </c>
      <c r="F157" s="192" t="s">
        <v>35</v>
      </c>
      <c r="G157" s="280"/>
      <c r="H157" s="48"/>
      <c r="I157" s="280"/>
      <c r="J157" s="48"/>
      <c r="K157" s="269"/>
      <c r="L157" s="253"/>
      <c r="M157" s="270"/>
      <c r="N157" s="48"/>
      <c r="O157" s="45"/>
      <c r="P157" s="281"/>
      <c r="Q157" s="270"/>
      <c r="R157" s="281"/>
      <c r="S157" s="47">
        <v>1</v>
      </c>
      <c r="T157" s="253">
        <f>LOOKUP(S157,Calcul!$L$20:$M$51)</f>
        <v>20</v>
      </c>
      <c r="U157" s="47"/>
      <c r="V157" s="281"/>
      <c r="W157" s="47"/>
      <c r="X157" s="253"/>
      <c r="Y157" s="47">
        <f t="shared" si="31"/>
        <v>20</v>
      </c>
      <c r="Z157" s="45">
        <f t="shared" si="32"/>
        <v>1</v>
      </c>
      <c r="AA157" s="45"/>
      <c r="AB157" s="51"/>
      <c r="AC157" s="128">
        <f t="shared" si="33"/>
        <v>20</v>
      </c>
      <c r="AD157" s="109"/>
      <c r="AE157" s="108"/>
      <c r="AF157" s="109"/>
    </row>
    <row r="158" spans="1:32" s="53" customFormat="1" ht="15" customHeight="1">
      <c r="A158" s="109"/>
      <c r="B158" s="45">
        <v>5</v>
      </c>
      <c r="C158" s="44" t="s">
        <v>173</v>
      </c>
      <c r="D158" s="46" t="s">
        <v>54</v>
      </c>
      <c r="E158" s="208" t="s">
        <v>357</v>
      </c>
      <c r="F158" s="192" t="s">
        <v>35</v>
      </c>
      <c r="G158" s="280"/>
      <c r="H158" s="48"/>
      <c r="I158" s="280"/>
      <c r="J158" s="48"/>
      <c r="K158" s="269"/>
      <c r="L158" s="253"/>
      <c r="M158" s="270"/>
      <c r="N158" s="48"/>
      <c r="O158" s="45"/>
      <c r="P158" s="48"/>
      <c r="Q158" s="270"/>
      <c r="R158" s="281"/>
      <c r="S158" s="47"/>
      <c r="T158" s="48"/>
      <c r="U158" s="47">
        <v>1</v>
      </c>
      <c r="V158" s="253">
        <f>LOOKUP(U158,Calcul!$L$20:$M$51)</f>
        <v>20</v>
      </c>
      <c r="W158" s="47"/>
      <c r="X158" s="253"/>
      <c r="Y158" s="47">
        <f t="shared" si="31"/>
        <v>20</v>
      </c>
      <c r="Z158" s="45">
        <f t="shared" si="32"/>
        <v>1</v>
      </c>
      <c r="AA158" s="45"/>
      <c r="AB158" s="51"/>
      <c r="AC158" s="128">
        <f t="shared" si="33"/>
        <v>20</v>
      </c>
      <c r="AD158" s="109"/>
      <c r="AE158" s="108"/>
      <c r="AF158" s="109"/>
    </row>
    <row r="159" spans="1:32" s="53" customFormat="1" ht="15" customHeight="1">
      <c r="A159" s="189"/>
      <c r="B159" s="45">
        <v>6</v>
      </c>
      <c r="C159" s="44" t="s">
        <v>169</v>
      </c>
      <c r="D159" s="46" t="s">
        <v>54</v>
      </c>
      <c r="E159" s="208" t="s">
        <v>357</v>
      </c>
      <c r="F159" s="47" t="s">
        <v>35</v>
      </c>
      <c r="G159" s="280"/>
      <c r="H159" s="48"/>
      <c r="I159" s="280"/>
      <c r="J159" s="48"/>
      <c r="K159" s="269"/>
      <c r="L159" s="253"/>
      <c r="M159" s="270"/>
      <c r="N159" s="48"/>
      <c r="O159" s="268"/>
      <c r="P159" s="48"/>
      <c r="Q159" s="45"/>
      <c r="R159" s="48"/>
      <c r="S159" s="281"/>
      <c r="T159" s="48"/>
      <c r="U159" s="270">
        <v>3</v>
      </c>
      <c r="V159" s="253">
        <f>LOOKUP(U159,Calcul!$L$20:$M$51)</f>
        <v>15</v>
      </c>
      <c r="W159" s="47"/>
      <c r="X159" s="253"/>
      <c r="Y159" s="47">
        <f t="shared" si="31"/>
        <v>15</v>
      </c>
      <c r="Z159" s="45">
        <f t="shared" si="32"/>
        <v>1</v>
      </c>
      <c r="AA159" s="45"/>
      <c r="AB159" s="51"/>
      <c r="AC159" s="128">
        <f t="shared" si="33"/>
        <v>15</v>
      </c>
      <c r="AD159" s="109"/>
      <c r="AE159" s="108"/>
      <c r="AF159" s="109"/>
    </row>
    <row r="160" spans="4:28" ht="15">
      <c r="D160" s="196"/>
      <c r="E160" s="197"/>
      <c r="G160" s="68"/>
      <c r="I160" s="68"/>
      <c r="K160" s="68"/>
      <c r="M160" s="68"/>
      <c r="O160" s="68"/>
      <c r="P160" s="68"/>
      <c r="Q160" s="68"/>
      <c r="S160" s="68"/>
      <c r="U160" s="68"/>
      <c r="W160" s="68"/>
      <c r="Y160" s="198"/>
      <c r="Z160" s="3"/>
      <c r="AA160" s="3"/>
      <c r="AB160" s="199"/>
    </row>
  </sheetData>
  <sheetProtection selectLockedCells="1" selectUnlockedCells="1"/>
  <mergeCells count="147"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Z2:Z3"/>
    <mergeCell ref="AA2:AA3"/>
    <mergeCell ref="AB2:AB3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Z16:Z17"/>
    <mergeCell ref="AA16:AA17"/>
    <mergeCell ref="AB16:AB17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Z47:Z48"/>
    <mergeCell ref="AA47:AA48"/>
    <mergeCell ref="AB47:AB48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Z82:Z83"/>
    <mergeCell ref="AA82:AA83"/>
    <mergeCell ref="AB82:AB83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Z126:Z127"/>
    <mergeCell ref="AA126:AA127"/>
    <mergeCell ref="AB126:AB127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Z142:Z143"/>
    <mergeCell ref="AA142:AA143"/>
    <mergeCell ref="AB142:AB143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Z152:Z153"/>
    <mergeCell ref="AA152:AA153"/>
    <mergeCell ref="AB152:AB153"/>
  </mergeCells>
  <printOptions/>
  <pageMargins left="0.5118055555555555" right="0.39375" top="0.4722222222222222" bottom="0.5118055555555555" header="0.5118055555555555" footer="0.5118055555555555"/>
  <pageSetup horizontalDpi="300" verticalDpi="300" orientation="landscape" paperSize="9" scale="47"/>
  <headerFooter alignWithMargins="0">
    <oddFooter>&amp;L&amp;F&amp;R&amp;D</oddFooter>
  </headerFooter>
  <rowBreaks count="3" manualBreakCount="3">
    <brk id="45" max="255" man="1"/>
    <brk id="80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51"/>
  <sheetViews>
    <sheetView zoomScale="65" zoomScaleNormal="65" workbookViewId="0" topLeftCell="A1">
      <pane ySplit="65535" topLeftCell="A1" activePane="topLeft" state="split"/>
      <selection pane="topLeft" activeCell="H47" sqref="H47"/>
      <selection pane="bottomLeft" activeCell="A1" sqref="A1"/>
    </sheetView>
  </sheetViews>
  <sheetFormatPr defaultColWidth="10.28125" defaultRowHeight="15"/>
  <cols>
    <col min="1" max="1" width="4.140625" style="0" customWidth="1"/>
    <col min="2" max="12" width="10.7109375" style="0" customWidth="1"/>
    <col min="13" max="13" width="11.28125" style="300" customWidth="1"/>
    <col min="14" max="14" width="10.7109375" style="0" customWidth="1"/>
    <col min="15" max="15" width="11.28125" style="232" customWidth="1"/>
    <col min="16" max="16384" width="10.7109375" style="0" customWidth="1"/>
  </cols>
  <sheetData>
    <row r="2" spans="2:17" ht="15.75">
      <c r="B2" s="7"/>
      <c r="C2" s="301"/>
      <c r="D2" s="302"/>
      <c r="E2" s="303">
        <v>2004</v>
      </c>
      <c r="F2" s="304">
        <v>2005</v>
      </c>
      <c r="G2" s="305">
        <v>2006</v>
      </c>
      <c r="H2" s="305">
        <v>2007</v>
      </c>
      <c r="I2" s="303">
        <v>2008</v>
      </c>
      <c r="J2" s="304">
        <v>2009</v>
      </c>
      <c r="K2" s="306">
        <v>2010</v>
      </c>
      <c r="L2" s="304">
        <v>2011</v>
      </c>
      <c r="M2" s="307">
        <v>2012</v>
      </c>
      <c r="N2" s="191">
        <v>2013</v>
      </c>
      <c r="O2" s="308">
        <v>2014</v>
      </c>
      <c r="P2" s="308">
        <v>2015</v>
      </c>
      <c r="Q2" s="308">
        <v>2016</v>
      </c>
    </row>
    <row r="3" spans="1:17" ht="15">
      <c r="A3" s="309"/>
      <c r="B3" s="310" t="s">
        <v>2</v>
      </c>
      <c r="C3" s="310"/>
      <c r="D3" s="311" t="s">
        <v>361</v>
      </c>
      <c r="E3" s="312"/>
      <c r="F3" s="313"/>
      <c r="G3" s="314"/>
      <c r="H3" s="314"/>
      <c r="I3" s="312"/>
      <c r="J3" s="313"/>
      <c r="K3" s="315"/>
      <c r="L3" s="316">
        <v>62</v>
      </c>
      <c r="M3" s="317">
        <v>62</v>
      </c>
      <c r="N3" s="318">
        <v>61</v>
      </c>
      <c r="O3" s="38">
        <v>60</v>
      </c>
      <c r="P3" s="38">
        <v>50</v>
      </c>
      <c r="Q3" s="38">
        <v>51</v>
      </c>
    </row>
    <row r="4" spans="1:17" ht="15">
      <c r="A4" s="309"/>
      <c r="B4" s="310"/>
      <c r="C4" s="310"/>
      <c r="D4" s="311" t="s">
        <v>264</v>
      </c>
      <c r="E4" s="319"/>
      <c r="F4" s="320"/>
      <c r="G4" s="321"/>
      <c r="H4" s="321"/>
      <c r="I4" s="319"/>
      <c r="J4" s="320"/>
      <c r="K4" s="322"/>
      <c r="L4" s="304">
        <v>104</v>
      </c>
      <c r="M4" s="323">
        <v>109</v>
      </c>
      <c r="N4" s="318">
        <v>90</v>
      </c>
      <c r="O4" s="324">
        <v>80</v>
      </c>
      <c r="P4" s="324">
        <v>65</v>
      </c>
      <c r="Q4" s="324">
        <v>66</v>
      </c>
    </row>
    <row r="5" spans="1:17" ht="15.75">
      <c r="A5" s="309"/>
      <c r="B5" s="310"/>
      <c r="C5" s="310"/>
      <c r="D5" s="311" t="s">
        <v>362</v>
      </c>
      <c r="E5" s="312"/>
      <c r="F5" s="313"/>
      <c r="G5" s="314"/>
      <c r="H5" s="314"/>
      <c r="I5" s="312"/>
      <c r="J5" s="313"/>
      <c r="K5" s="315"/>
      <c r="L5" s="325">
        <v>6</v>
      </c>
      <c r="M5" s="326">
        <v>21</v>
      </c>
      <c r="N5" s="327">
        <v>3</v>
      </c>
      <c r="O5" s="308">
        <v>4</v>
      </c>
      <c r="P5" s="308">
        <v>6</v>
      </c>
      <c r="Q5" s="308">
        <v>3</v>
      </c>
    </row>
    <row r="6" spans="1:17" ht="15">
      <c r="A6" s="309"/>
      <c r="B6" s="310" t="s">
        <v>4</v>
      </c>
      <c r="C6" s="310"/>
      <c r="D6" s="311" t="s">
        <v>361</v>
      </c>
      <c r="E6" s="303">
        <v>75</v>
      </c>
      <c r="F6" s="328"/>
      <c r="G6" s="305">
        <v>77</v>
      </c>
      <c r="H6" s="305">
        <v>42</v>
      </c>
      <c r="I6" s="320"/>
      <c r="J6" s="320"/>
      <c r="K6" s="329"/>
      <c r="L6" s="330"/>
      <c r="M6" s="323">
        <v>41</v>
      </c>
      <c r="N6" s="318">
        <v>32</v>
      </c>
      <c r="O6" s="324">
        <v>46</v>
      </c>
      <c r="P6" s="324">
        <v>44</v>
      </c>
      <c r="Q6" s="324">
        <v>48</v>
      </c>
    </row>
    <row r="7" spans="1:17" ht="15">
      <c r="A7" s="309"/>
      <c r="B7" s="310"/>
      <c r="C7" s="310"/>
      <c r="D7" s="311" t="s">
        <v>264</v>
      </c>
      <c r="E7" s="303"/>
      <c r="F7" s="328"/>
      <c r="G7" s="305">
        <v>88</v>
      </c>
      <c r="H7" s="305">
        <v>46</v>
      </c>
      <c r="I7" s="319"/>
      <c r="J7" s="320"/>
      <c r="K7" s="329"/>
      <c r="L7" s="320"/>
      <c r="M7" s="323">
        <v>53</v>
      </c>
      <c r="N7" s="318">
        <v>39</v>
      </c>
      <c r="O7" s="324">
        <v>55</v>
      </c>
      <c r="P7" s="324">
        <v>56</v>
      </c>
      <c r="Q7" s="324">
        <v>54</v>
      </c>
    </row>
    <row r="8" spans="1:17" ht="15.75">
      <c r="A8" s="309"/>
      <c r="B8" s="310"/>
      <c r="C8" s="310"/>
      <c r="D8" s="311" t="s">
        <v>362</v>
      </c>
      <c r="E8" s="303"/>
      <c r="F8" s="328"/>
      <c r="G8" s="304"/>
      <c r="H8" s="305">
        <v>2</v>
      </c>
      <c r="I8" s="319"/>
      <c r="J8" s="320"/>
      <c r="K8" s="329"/>
      <c r="L8" s="320"/>
      <c r="M8" s="326">
        <v>6</v>
      </c>
      <c r="N8" s="327">
        <v>3</v>
      </c>
      <c r="O8" s="308">
        <v>3</v>
      </c>
      <c r="P8" s="308">
        <v>3</v>
      </c>
      <c r="Q8" s="308">
        <v>2</v>
      </c>
    </row>
    <row r="9" spans="1:17" ht="15">
      <c r="A9" s="309"/>
      <c r="B9" s="47" t="s">
        <v>300</v>
      </c>
      <c r="C9" s="47"/>
      <c r="D9" s="311" t="s">
        <v>361</v>
      </c>
      <c r="E9" s="331"/>
      <c r="F9" s="332"/>
      <c r="G9" s="320"/>
      <c r="H9" s="331"/>
      <c r="I9" s="312"/>
      <c r="J9" s="313"/>
      <c r="K9" s="333"/>
      <c r="L9" s="313"/>
      <c r="M9" s="334"/>
      <c r="N9" s="318">
        <v>48</v>
      </c>
      <c r="O9" s="324">
        <v>48</v>
      </c>
      <c r="P9" s="324">
        <v>45</v>
      </c>
      <c r="Q9" s="324">
        <v>41</v>
      </c>
    </row>
    <row r="10" spans="1:17" ht="15">
      <c r="A10" s="309"/>
      <c r="B10" s="47"/>
      <c r="C10" s="47"/>
      <c r="D10" s="311" t="s">
        <v>264</v>
      </c>
      <c r="E10" s="331"/>
      <c r="F10" s="321"/>
      <c r="G10" s="320"/>
      <c r="H10" s="320"/>
      <c r="I10" s="320"/>
      <c r="J10" s="319"/>
      <c r="K10" s="335"/>
      <c r="L10" s="320"/>
      <c r="M10" s="336"/>
      <c r="N10" s="318">
        <v>56</v>
      </c>
      <c r="O10" s="324">
        <v>55</v>
      </c>
      <c r="P10" s="324">
        <v>46</v>
      </c>
      <c r="Q10" s="324">
        <v>75</v>
      </c>
    </row>
    <row r="11" spans="1:17" ht="15.75">
      <c r="A11" s="309"/>
      <c r="B11" s="47"/>
      <c r="C11" s="47"/>
      <c r="D11" s="311" t="s">
        <v>362</v>
      </c>
      <c r="E11" s="320"/>
      <c r="F11" s="337"/>
      <c r="G11" s="331"/>
      <c r="H11" s="320"/>
      <c r="I11" s="312"/>
      <c r="J11" s="313"/>
      <c r="K11" s="333"/>
      <c r="L11" s="313"/>
      <c r="M11" s="338"/>
      <c r="N11" s="327">
        <v>0</v>
      </c>
      <c r="O11" s="324">
        <v>0</v>
      </c>
      <c r="P11" s="324">
        <v>1</v>
      </c>
      <c r="Q11" s="324">
        <v>5</v>
      </c>
    </row>
    <row r="12" spans="1:17" ht="15">
      <c r="A12" s="309"/>
      <c r="B12" s="310" t="s">
        <v>7</v>
      </c>
      <c r="C12" s="310"/>
      <c r="D12" s="311" t="s">
        <v>361</v>
      </c>
      <c r="E12" s="303">
        <v>62</v>
      </c>
      <c r="F12" s="304">
        <v>72</v>
      </c>
      <c r="G12" s="304">
        <v>69</v>
      </c>
      <c r="H12" s="305">
        <v>53</v>
      </c>
      <c r="I12" s="303">
        <v>44</v>
      </c>
      <c r="J12" s="304">
        <v>41</v>
      </c>
      <c r="K12" s="306">
        <v>46</v>
      </c>
      <c r="L12" s="304">
        <v>51</v>
      </c>
      <c r="M12" s="323">
        <v>41</v>
      </c>
      <c r="N12" s="318">
        <v>51</v>
      </c>
      <c r="O12" s="339">
        <v>35</v>
      </c>
      <c r="P12" s="339">
        <v>43</v>
      </c>
      <c r="Q12" s="339"/>
    </row>
    <row r="13" spans="1:17" ht="15">
      <c r="A13" s="309"/>
      <c r="B13" s="310"/>
      <c r="C13" s="310"/>
      <c r="D13" s="311" t="s">
        <v>264</v>
      </c>
      <c r="E13" s="303"/>
      <c r="F13" s="304"/>
      <c r="G13" s="305">
        <v>85</v>
      </c>
      <c r="H13" s="305">
        <v>87</v>
      </c>
      <c r="I13" s="303">
        <v>61</v>
      </c>
      <c r="J13" s="304">
        <v>96</v>
      </c>
      <c r="K13" s="306">
        <v>53</v>
      </c>
      <c r="L13" s="304">
        <v>74</v>
      </c>
      <c r="M13" s="323">
        <v>53</v>
      </c>
      <c r="N13" s="318">
        <v>61</v>
      </c>
      <c r="O13" s="324">
        <v>58</v>
      </c>
      <c r="P13" s="324">
        <v>56</v>
      </c>
      <c r="Q13" s="324"/>
    </row>
    <row r="14" spans="1:17" ht="15.75">
      <c r="A14" s="309"/>
      <c r="B14" s="310"/>
      <c r="C14" s="310"/>
      <c r="D14" s="311" t="s">
        <v>362</v>
      </c>
      <c r="E14" s="303"/>
      <c r="F14" s="304"/>
      <c r="G14" s="305"/>
      <c r="H14" s="305">
        <v>3</v>
      </c>
      <c r="I14" s="303">
        <v>6</v>
      </c>
      <c r="J14" s="304">
        <v>5</v>
      </c>
      <c r="K14" s="306">
        <v>0</v>
      </c>
      <c r="L14" s="304">
        <v>6</v>
      </c>
      <c r="M14" s="326">
        <v>6</v>
      </c>
      <c r="N14" s="327">
        <v>4</v>
      </c>
      <c r="O14" s="324">
        <v>9</v>
      </c>
      <c r="P14" s="324">
        <v>6</v>
      </c>
      <c r="Q14" s="324"/>
    </row>
    <row r="15" spans="1:17" ht="15">
      <c r="A15" s="309"/>
      <c r="B15" s="340" t="s">
        <v>363</v>
      </c>
      <c r="C15" s="340"/>
      <c r="D15" s="311" t="s">
        <v>361</v>
      </c>
      <c r="E15" s="319"/>
      <c r="F15" s="320"/>
      <c r="G15" s="321"/>
      <c r="H15" s="321"/>
      <c r="I15" s="319"/>
      <c r="J15" s="304">
        <v>49</v>
      </c>
      <c r="K15" s="306">
        <v>54</v>
      </c>
      <c r="L15" s="304">
        <v>58</v>
      </c>
      <c r="M15" s="323">
        <v>47</v>
      </c>
      <c r="N15" s="318">
        <v>21</v>
      </c>
      <c r="O15" s="341"/>
      <c r="P15" s="341"/>
      <c r="Q15" s="341"/>
    </row>
    <row r="16" spans="1:17" ht="15">
      <c r="A16" s="309"/>
      <c r="B16" s="340"/>
      <c r="C16" s="340"/>
      <c r="D16" s="311" t="s">
        <v>264</v>
      </c>
      <c r="E16" s="319"/>
      <c r="F16" s="320"/>
      <c r="G16" s="321"/>
      <c r="H16" s="321"/>
      <c r="I16" s="319"/>
      <c r="J16" s="304">
        <v>54</v>
      </c>
      <c r="K16" s="306">
        <v>56</v>
      </c>
      <c r="L16" s="304">
        <v>67</v>
      </c>
      <c r="M16" s="323">
        <v>55</v>
      </c>
      <c r="N16" s="318">
        <v>43</v>
      </c>
      <c r="O16" s="342"/>
      <c r="P16" s="342"/>
      <c r="Q16" s="342"/>
    </row>
    <row r="17" spans="1:17" ht="15.75">
      <c r="A17" s="309"/>
      <c r="B17" s="340"/>
      <c r="C17" s="340"/>
      <c r="D17" s="311" t="s">
        <v>362</v>
      </c>
      <c r="E17" s="319"/>
      <c r="F17" s="320"/>
      <c r="G17" s="321"/>
      <c r="H17" s="321"/>
      <c r="I17" s="319"/>
      <c r="J17" s="39" t="s">
        <v>364</v>
      </c>
      <c r="K17" s="343">
        <v>2</v>
      </c>
      <c r="L17" s="304">
        <v>2</v>
      </c>
      <c r="M17" s="326">
        <v>3</v>
      </c>
      <c r="N17" s="327">
        <v>1</v>
      </c>
      <c r="O17" s="342"/>
      <c r="P17" s="342"/>
      <c r="Q17" s="342"/>
    </row>
    <row r="18" spans="1:17" ht="15">
      <c r="A18" s="309"/>
      <c r="B18" s="310" t="s">
        <v>9</v>
      </c>
      <c r="C18" s="310"/>
      <c r="D18" s="311" t="s">
        <v>361</v>
      </c>
      <c r="E18" s="303">
        <v>47</v>
      </c>
      <c r="F18" s="304">
        <v>55</v>
      </c>
      <c r="G18" s="321"/>
      <c r="H18" s="305">
        <v>41</v>
      </c>
      <c r="I18" s="303">
        <v>32</v>
      </c>
      <c r="J18" s="304">
        <v>32</v>
      </c>
      <c r="K18" s="306">
        <v>39</v>
      </c>
      <c r="L18" s="304">
        <v>39</v>
      </c>
      <c r="M18" s="323">
        <v>31</v>
      </c>
      <c r="N18" s="318">
        <v>41</v>
      </c>
      <c r="O18" s="339">
        <v>46</v>
      </c>
      <c r="P18" s="339">
        <v>54</v>
      </c>
      <c r="Q18" s="339"/>
    </row>
    <row r="19" spans="1:17" ht="15">
      <c r="A19" s="309"/>
      <c r="B19" s="310"/>
      <c r="C19" s="310"/>
      <c r="D19" s="311" t="s">
        <v>264</v>
      </c>
      <c r="E19" s="303"/>
      <c r="F19" s="304"/>
      <c r="G19" s="321"/>
      <c r="H19" s="305">
        <v>74</v>
      </c>
      <c r="I19" s="303">
        <v>45</v>
      </c>
      <c r="J19" s="304">
        <v>65</v>
      </c>
      <c r="K19" s="306">
        <v>71</v>
      </c>
      <c r="L19" s="304">
        <v>49</v>
      </c>
      <c r="M19" s="323">
        <v>38</v>
      </c>
      <c r="N19" s="318">
        <v>47</v>
      </c>
      <c r="O19" s="324">
        <v>50</v>
      </c>
      <c r="P19" s="324">
        <v>58</v>
      </c>
      <c r="Q19" s="324"/>
    </row>
    <row r="20" spans="1:17" ht="15.75">
      <c r="A20" s="309"/>
      <c r="B20" s="310"/>
      <c r="C20" s="310"/>
      <c r="D20" s="311" t="s">
        <v>362</v>
      </c>
      <c r="E20" s="303"/>
      <c r="F20" s="304"/>
      <c r="G20" s="321"/>
      <c r="H20" s="305">
        <v>8</v>
      </c>
      <c r="I20" s="303">
        <v>3</v>
      </c>
      <c r="J20" s="304">
        <v>5</v>
      </c>
      <c r="K20" s="306">
        <v>3</v>
      </c>
      <c r="L20" s="304">
        <v>7</v>
      </c>
      <c r="M20" s="326">
        <v>5</v>
      </c>
      <c r="N20" s="327">
        <v>1</v>
      </c>
      <c r="O20" s="324">
        <v>2</v>
      </c>
      <c r="P20" s="324">
        <v>2</v>
      </c>
      <c r="Q20" s="324"/>
    </row>
    <row r="21" spans="1:17" ht="15">
      <c r="A21" s="309"/>
      <c r="B21" s="344" t="s">
        <v>10</v>
      </c>
      <c r="C21" s="344"/>
      <c r="D21" s="311" t="s">
        <v>361</v>
      </c>
      <c r="E21" s="303">
        <v>58</v>
      </c>
      <c r="F21" s="304">
        <v>65</v>
      </c>
      <c r="G21" s="305">
        <v>77</v>
      </c>
      <c r="H21" s="305">
        <v>66</v>
      </c>
      <c r="I21" s="303">
        <v>56</v>
      </c>
      <c r="J21" s="345">
        <v>69</v>
      </c>
      <c r="K21" s="191">
        <v>65</v>
      </c>
      <c r="L21" s="304">
        <v>72</v>
      </c>
      <c r="M21" s="323">
        <v>63</v>
      </c>
      <c r="N21" s="318">
        <v>61</v>
      </c>
      <c r="O21" s="339">
        <v>65</v>
      </c>
      <c r="P21" s="339">
        <v>34</v>
      </c>
      <c r="Q21" s="339"/>
    </row>
    <row r="22" spans="1:17" ht="15">
      <c r="A22" s="309"/>
      <c r="B22" s="344"/>
      <c r="C22" s="344"/>
      <c r="D22" s="311" t="s">
        <v>264</v>
      </c>
      <c r="E22" s="303"/>
      <c r="F22" s="304"/>
      <c r="G22" s="305">
        <v>96</v>
      </c>
      <c r="H22" s="305">
        <v>121</v>
      </c>
      <c r="I22" s="303">
        <v>92</v>
      </c>
      <c r="J22" s="304">
        <v>124</v>
      </c>
      <c r="K22" s="306">
        <v>86</v>
      </c>
      <c r="L22" s="304">
        <v>105</v>
      </c>
      <c r="M22" s="323">
        <v>89</v>
      </c>
      <c r="N22" s="318">
        <v>97</v>
      </c>
      <c r="O22" s="324">
        <v>105</v>
      </c>
      <c r="P22" s="324">
        <v>66</v>
      </c>
      <c r="Q22" s="324"/>
    </row>
    <row r="23" spans="1:17" ht="15.75">
      <c r="A23" s="309"/>
      <c r="B23" s="344"/>
      <c r="C23" s="344"/>
      <c r="D23" s="311" t="s">
        <v>362</v>
      </c>
      <c r="E23" s="303"/>
      <c r="F23" s="304"/>
      <c r="G23" s="305"/>
      <c r="H23" s="305">
        <v>23</v>
      </c>
      <c r="I23" s="303">
        <v>17</v>
      </c>
      <c r="J23" s="304">
        <v>12</v>
      </c>
      <c r="K23" s="306">
        <v>9</v>
      </c>
      <c r="L23" s="304">
        <v>20</v>
      </c>
      <c r="M23" s="326">
        <v>9</v>
      </c>
      <c r="N23" s="327">
        <v>12</v>
      </c>
      <c r="O23" s="308">
        <v>18</v>
      </c>
      <c r="P23" s="308">
        <v>15</v>
      </c>
      <c r="Q23" s="308"/>
    </row>
    <row r="24" spans="1:17" ht="15">
      <c r="A24" s="309"/>
      <c r="B24" s="346" t="s">
        <v>1</v>
      </c>
      <c r="C24" s="346"/>
      <c r="D24" s="311" t="s">
        <v>361</v>
      </c>
      <c r="E24" s="312"/>
      <c r="F24" s="313"/>
      <c r="G24" s="314"/>
      <c r="H24" s="314"/>
      <c r="I24" s="312"/>
      <c r="J24" s="347"/>
      <c r="K24" s="348"/>
      <c r="L24" s="316">
        <v>40</v>
      </c>
      <c r="M24" s="323">
        <v>34</v>
      </c>
      <c r="N24" s="318">
        <v>36</v>
      </c>
      <c r="O24" s="342"/>
      <c r="P24" s="349">
        <v>61</v>
      </c>
      <c r="Q24" s="349">
        <v>60</v>
      </c>
    </row>
    <row r="25" spans="1:17" ht="15">
      <c r="A25" s="309"/>
      <c r="B25" s="346"/>
      <c r="C25" s="346"/>
      <c r="D25" s="311" t="s">
        <v>264</v>
      </c>
      <c r="E25" s="319"/>
      <c r="F25" s="320"/>
      <c r="G25" s="321"/>
      <c r="H25" s="321"/>
      <c r="I25" s="319"/>
      <c r="J25" s="328"/>
      <c r="K25" s="350"/>
      <c r="L25" s="304">
        <v>113</v>
      </c>
      <c r="M25" s="323">
        <v>69</v>
      </c>
      <c r="N25" s="318">
        <v>82</v>
      </c>
      <c r="O25" s="342"/>
      <c r="P25" s="349">
        <v>123</v>
      </c>
      <c r="Q25" s="349">
        <v>128</v>
      </c>
    </row>
    <row r="26" spans="1:17" ht="15.75">
      <c r="A26" s="309"/>
      <c r="B26" s="346"/>
      <c r="C26" s="346"/>
      <c r="D26" s="311" t="s">
        <v>362</v>
      </c>
      <c r="E26" s="322"/>
      <c r="F26" s="320"/>
      <c r="G26" s="321"/>
      <c r="H26" s="321"/>
      <c r="I26" s="319"/>
      <c r="J26" s="328"/>
      <c r="K26" s="328"/>
      <c r="L26" s="325">
        <v>18</v>
      </c>
      <c r="M26" s="326">
        <v>9</v>
      </c>
      <c r="N26" s="318">
        <v>11</v>
      </c>
      <c r="O26" s="342"/>
      <c r="P26" s="349">
        <v>10</v>
      </c>
      <c r="Q26" s="349">
        <v>7</v>
      </c>
    </row>
    <row r="27" spans="1:17" ht="15">
      <c r="A27" s="309"/>
      <c r="B27" s="45" t="s">
        <v>3</v>
      </c>
      <c r="C27" s="45"/>
      <c r="D27" s="311" t="s">
        <v>361</v>
      </c>
      <c r="E27" s="312"/>
      <c r="F27" s="313"/>
      <c r="G27" s="314"/>
      <c r="H27" s="314"/>
      <c r="I27" s="312"/>
      <c r="J27" s="347"/>
      <c r="K27" s="348"/>
      <c r="L27" s="351"/>
      <c r="M27" s="351"/>
      <c r="N27" s="352"/>
      <c r="O27" s="342"/>
      <c r="P27" s="349">
        <v>44</v>
      </c>
      <c r="Q27" s="349">
        <v>49</v>
      </c>
    </row>
    <row r="28" spans="1:17" ht="15">
      <c r="A28" s="309"/>
      <c r="B28" s="45"/>
      <c r="C28" s="45"/>
      <c r="D28" s="311" t="s">
        <v>264</v>
      </c>
      <c r="E28" s="319"/>
      <c r="F28" s="320"/>
      <c r="G28" s="321"/>
      <c r="H28" s="321"/>
      <c r="I28" s="319"/>
      <c r="J28" s="328"/>
      <c r="K28" s="350"/>
      <c r="L28" s="328"/>
      <c r="M28" s="328"/>
      <c r="N28" s="353"/>
      <c r="O28" s="342"/>
      <c r="P28" s="349">
        <v>58</v>
      </c>
      <c r="Q28" s="349">
        <v>55</v>
      </c>
    </row>
    <row r="29" spans="1:17" ht="15.75">
      <c r="A29" s="309"/>
      <c r="B29" s="45"/>
      <c r="C29" s="45"/>
      <c r="D29" s="311" t="s">
        <v>362</v>
      </c>
      <c r="E29" s="322"/>
      <c r="F29" s="320"/>
      <c r="G29" s="321"/>
      <c r="H29" s="321"/>
      <c r="I29" s="319"/>
      <c r="J29" s="328"/>
      <c r="K29" s="350"/>
      <c r="L29" s="328"/>
      <c r="M29" s="328"/>
      <c r="N29" s="354"/>
      <c r="O29" s="342"/>
      <c r="P29" s="349">
        <v>7</v>
      </c>
      <c r="Q29" s="349">
        <v>4</v>
      </c>
    </row>
    <row r="30" spans="1:17" ht="15">
      <c r="A30" s="309"/>
      <c r="B30" s="45" t="s">
        <v>365</v>
      </c>
      <c r="C30" s="45"/>
      <c r="D30" s="311" t="s">
        <v>361</v>
      </c>
      <c r="E30" s="312"/>
      <c r="F30" s="313"/>
      <c r="G30" s="314"/>
      <c r="H30" s="314"/>
      <c r="I30" s="312"/>
      <c r="J30" s="347"/>
      <c r="K30" s="348"/>
      <c r="L30" s="351"/>
      <c r="M30" s="351"/>
      <c r="N30" s="352"/>
      <c r="O30" s="342"/>
      <c r="P30" s="349">
        <v>44</v>
      </c>
      <c r="Q30" s="349"/>
    </row>
    <row r="31" spans="1:17" ht="15">
      <c r="A31" s="309"/>
      <c r="B31" s="45"/>
      <c r="C31" s="45"/>
      <c r="D31" s="311" t="s">
        <v>264</v>
      </c>
      <c r="E31" s="319"/>
      <c r="F31" s="320"/>
      <c r="G31" s="321"/>
      <c r="H31" s="321"/>
      <c r="I31" s="319"/>
      <c r="J31" s="328"/>
      <c r="K31" s="350"/>
      <c r="L31" s="328"/>
      <c r="M31" s="328"/>
      <c r="N31" s="353"/>
      <c r="O31" s="342"/>
      <c r="P31" s="349">
        <v>61</v>
      </c>
      <c r="Q31" s="349"/>
    </row>
    <row r="32" spans="1:17" ht="15.75">
      <c r="A32" s="309"/>
      <c r="B32" s="45"/>
      <c r="C32" s="45"/>
      <c r="D32" s="311" t="s">
        <v>362</v>
      </c>
      <c r="E32" s="322"/>
      <c r="F32" s="320"/>
      <c r="G32" s="321"/>
      <c r="H32" s="321"/>
      <c r="I32" s="319"/>
      <c r="J32" s="328"/>
      <c r="K32" s="350"/>
      <c r="L32" s="328"/>
      <c r="M32" s="328"/>
      <c r="N32" s="354"/>
      <c r="O32" s="342"/>
      <c r="P32" s="349">
        <v>7</v>
      </c>
      <c r="Q32" s="349"/>
    </row>
    <row r="33" spans="2:14" ht="15.75">
      <c r="B33" s="355"/>
      <c r="C33" s="356"/>
      <c r="D33" s="1"/>
      <c r="E33" s="1"/>
      <c r="F33" s="1"/>
      <c r="G33" s="1"/>
      <c r="H33" s="1"/>
      <c r="I33" s="1"/>
      <c r="J33" s="1"/>
      <c r="K33" s="1"/>
      <c r="L33" s="7"/>
      <c r="M33" s="326"/>
      <c r="N33" s="357"/>
    </row>
    <row r="34" spans="2:13" ht="15">
      <c r="B34" s="47" t="s">
        <v>366</v>
      </c>
      <c r="C34" s="47"/>
      <c r="D34" s="311" t="s">
        <v>361</v>
      </c>
      <c r="E34" s="304">
        <v>39</v>
      </c>
      <c r="F34" s="304">
        <v>27</v>
      </c>
      <c r="G34" s="304">
        <v>32</v>
      </c>
      <c r="H34" s="305">
        <v>48</v>
      </c>
      <c r="I34" s="6"/>
      <c r="J34" s="6"/>
      <c r="K34" s="4"/>
      <c r="L34" s="9"/>
      <c r="M34" s="358"/>
    </row>
    <row r="35" spans="2:13" ht="15">
      <c r="B35" s="47"/>
      <c r="C35" s="47"/>
      <c r="D35" s="311" t="s">
        <v>264</v>
      </c>
      <c r="E35" s="304"/>
      <c r="F35" s="304"/>
      <c r="G35" s="304">
        <v>50</v>
      </c>
      <c r="H35" s="305">
        <v>80</v>
      </c>
      <c r="I35" s="6"/>
      <c r="J35" s="6"/>
      <c r="K35" s="4"/>
      <c r="L35" s="9"/>
      <c r="M35" s="358"/>
    </row>
    <row r="36" spans="2:13" ht="15.75">
      <c r="B36" s="47"/>
      <c r="C36" s="47"/>
      <c r="D36" s="359" t="s">
        <v>362</v>
      </c>
      <c r="E36" s="316"/>
      <c r="F36" s="316"/>
      <c r="G36" s="316"/>
      <c r="H36" s="360">
        <v>27</v>
      </c>
      <c r="I36" s="6"/>
      <c r="J36" s="6"/>
      <c r="K36" s="361"/>
      <c r="L36" s="9"/>
      <c r="M36" s="358"/>
    </row>
    <row r="37" spans="2:13" ht="15">
      <c r="B37" s="47" t="s">
        <v>367</v>
      </c>
      <c r="C37" s="47"/>
      <c r="D37" s="311" t="s">
        <v>361</v>
      </c>
      <c r="E37" s="304">
        <v>42</v>
      </c>
      <c r="F37" s="304">
        <v>39</v>
      </c>
      <c r="G37" s="304">
        <v>16</v>
      </c>
      <c r="H37" s="320"/>
      <c r="I37" s="305">
        <v>31</v>
      </c>
      <c r="J37" s="6"/>
      <c r="K37" s="1"/>
      <c r="L37" s="7"/>
      <c r="M37" s="358"/>
    </row>
    <row r="38" spans="2:13" ht="15">
      <c r="B38" s="47"/>
      <c r="C38" s="47"/>
      <c r="D38" s="311" t="s">
        <v>264</v>
      </c>
      <c r="E38" s="304"/>
      <c r="F38" s="304"/>
      <c r="G38" s="304">
        <v>28</v>
      </c>
      <c r="H38" s="320"/>
      <c r="I38" s="305">
        <v>46</v>
      </c>
      <c r="J38" s="6"/>
      <c r="K38" s="362"/>
      <c r="L38" s="7"/>
      <c r="M38" s="358"/>
    </row>
    <row r="39" spans="2:13" ht="15.75">
      <c r="B39" s="47"/>
      <c r="C39" s="47"/>
      <c r="D39" s="311" t="s">
        <v>362</v>
      </c>
      <c r="E39" s="304"/>
      <c r="F39" s="304"/>
      <c r="G39" s="304"/>
      <c r="H39" s="320"/>
      <c r="I39" s="305">
        <v>8</v>
      </c>
      <c r="J39" s="6"/>
      <c r="K39" s="1"/>
      <c r="L39" s="7"/>
      <c r="M39" s="358"/>
    </row>
    <row r="40" spans="2:13" ht="15">
      <c r="B40" s="363" t="s">
        <v>368</v>
      </c>
      <c r="C40" s="363"/>
      <c r="D40" s="311" t="s">
        <v>361</v>
      </c>
      <c r="E40" s="320"/>
      <c r="F40" s="320"/>
      <c r="G40" s="304">
        <v>91</v>
      </c>
      <c r="H40" s="320"/>
      <c r="I40" s="305">
        <v>38</v>
      </c>
      <c r="J40" s="6"/>
      <c r="K40" s="1"/>
      <c r="L40" s="7"/>
      <c r="M40" s="358"/>
    </row>
    <row r="41" spans="2:13" ht="15">
      <c r="B41" s="363"/>
      <c r="C41" s="363"/>
      <c r="D41" s="311" t="s">
        <v>264</v>
      </c>
      <c r="E41" s="320"/>
      <c r="F41" s="320"/>
      <c r="G41" s="304">
        <v>161</v>
      </c>
      <c r="H41" s="320"/>
      <c r="I41" s="305">
        <v>81</v>
      </c>
      <c r="J41" s="6"/>
      <c r="K41" s="1"/>
      <c r="L41" s="7"/>
      <c r="M41" s="358"/>
    </row>
    <row r="42" spans="2:14" ht="15.75">
      <c r="B42" s="363"/>
      <c r="C42" s="363"/>
      <c r="D42" s="311" t="s">
        <v>362</v>
      </c>
      <c r="E42" s="320"/>
      <c r="F42" s="320"/>
      <c r="G42" s="304" t="s">
        <v>364</v>
      </c>
      <c r="H42" s="320"/>
      <c r="I42" s="305">
        <v>4</v>
      </c>
      <c r="J42" s="6"/>
      <c r="K42" s="1"/>
      <c r="L42" s="7"/>
      <c r="M42" s="358"/>
      <c r="N42" s="364"/>
    </row>
    <row r="43" spans="2:14" ht="15">
      <c r="B43" s="47" t="s">
        <v>369</v>
      </c>
      <c r="C43" s="47"/>
      <c r="D43" s="311" t="s">
        <v>361</v>
      </c>
      <c r="E43" s="320"/>
      <c r="F43" s="320"/>
      <c r="G43" s="320"/>
      <c r="H43" s="320"/>
      <c r="I43" s="304">
        <v>40</v>
      </c>
      <c r="J43" s="305">
        <v>55</v>
      </c>
      <c r="K43" s="304">
        <v>53</v>
      </c>
      <c r="L43" s="6"/>
      <c r="M43" s="365"/>
      <c r="N43" s="364"/>
    </row>
    <row r="44" spans="2:14" ht="15">
      <c r="B44" s="47"/>
      <c r="C44" s="47"/>
      <c r="D44" s="311" t="s">
        <v>264</v>
      </c>
      <c r="E44" s="320"/>
      <c r="F44" s="320"/>
      <c r="G44" s="320"/>
      <c r="H44" s="320"/>
      <c r="I44" s="304">
        <v>81</v>
      </c>
      <c r="J44" s="305">
        <v>118</v>
      </c>
      <c r="K44" s="304">
        <v>85</v>
      </c>
      <c r="L44" s="6"/>
      <c r="M44" s="365"/>
      <c r="N44" s="366"/>
    </row>
    <row r="45" spans="2:14" ht="15.75">
      <c r="B45" s="47"/>
      <c r="C45" s="47"/>
      <c r="D45" s="311" t="s">
        <v>362</v>
      </c>
      <c r="E45" s="320"/>
      <c r="F45" s="320"/>
      <c r="G45" s="320"/>
      <c r="H45" s="320"/>
      <c r="I45" s="304">
        <v>25</v>
      </c>
      <c r="J45" s="367" t="s">
        <v>364</v>
      </c>
      <c r="K45" s="39">
        <v>23</v>
      </c>
      <c r="L45" s="6"/>
      <c r="M45" s="365"/>
      <c r="N45" s="366"/>
    </row>
    <row r="46" spans="2:14" ht="15">
      <c r="B46" s="47" t="s">
        <v>370</v>
      </c>
      <c r="C46" s="47"/>
      <c r="D46" s="311" t="s">
        <v>361</v>
      </c>
      <c r="E46" s="303">
        <v>74</v>
      </c>
      <c r="F46" s="320"/>
      <c r="G46" s="305">
        <v>46</v>
      </c>
      <c r="H46" s="305">
        <v>63</v>
      </c>
      <c r="I46" s="303">
        <v>67</v>
      </c>
      <c r="J46" s="304">
        <v>54</v>
      </c>
      <c r="K46" s="306">
        <v>73</v>
      </c>
      <c r="L46" s="368"/>
      <c r="M46" s="365"/>
      <c r="N46" s="366"/>
    </row>
    <row r="47" spans="1:14" ht="15">
      <c r="A47" s="309"/>
      <c r="B47" s="47"/>
      <c r="C47" s="47"/>
      <c r="D47" s="311" t="s">
        <v>264</v>
      </c>
      <c r="E47" s="303"/>
      <c r="F47" s="320"/>
      <c r="G47" s="305">
        <v>84</v>
      </c>
      <c r="H47" s="305">
        <v>125</v>
      </c>
      <c r="I47" s="303">
        <v>116</v>
      </c>
      <c r="J47" s="304">
        <v>108</v>
      </c>
      <c r="K47" s="306">
        <v>102</v>
      </c>
      <c r="L47" s="368"/>
      <c r="M47" s="365"/>
      <c r="N47" s="366"/>
    </row>
    <row r="48" spans="1:14" ht="15.75">
      <c r="A48" s="309"/>
      <c r="B48" s="47"/>
      <c r="C48" s="47"/>
      <c r="D48" s="311" t="s">
        <v>362</v>
      </c>
      <c r="E48" s="303"/>
      <c r="F48" s="320"/>
      <c r="G48" s="305"/>
      <c r="H48" s="305" t="s">
        <v>364</v>
      </c>
      <c r="I48" s="303">
        <v>2</v>
      </c>
      <c r="J48" s="304">
        <v>2</v>
      </c>
      <c r="K48" s="304">
        <v>2</v>
      </c>
      <c r="L48" s="6"/>
      <c r="M48" s="365"/>
      <c r="N48" s="366"/>
    </row>
    <row r="49" spans="1:14" ht="15">
      <c r="A49" s="309"/>
      <c r="B49" s="47" t="s">
        <v>371</v>
      </c>
      <c r="C49" s="47"/>
      <c r="D49" s="311" t="s">
        <v>361</v>
      </c>
      <c r="E49" s="303">
        <v>73</v>
      </c>
      <c r="F49" s="304">
        <v>80</v>
      </c>
      <c r="G49" s="305">
        <v>72</v>
      </c>
      <c r="H49" s="305">
        <v>74</v>
      </c>
      <c r="I49" s="303">
        <v>70</v>
      </c>
      <c r="J49" s="304">
        <v>52</v>
      </c>
      <c r="K49" s="306">
        <v>62</v>
      </c>
      <c r="L49" s="304">
        <v>64</v>
      </c>
      <c r="M49" s="365"/>
      <c r="N49" s="366"/>
    </row>
    <row r="50" spans="1:14" ht="15">
      <c r="A50" s="309"/>
      <c r="B50" s="47"/>
      <c r="C50" s="47"/>
      <c r="D50" s="311" t="s">
        <v>264</v>
      </c>
      <c r="E50" s="303"/>
      <c r="F50" s="304"/>
      <c r="G50" s="305">
        <v>152</v>
      </c>
      <c r="H50" s="305">
        <v>143</v>
      </c>
      <c r="I50" s="303">
        <v>152</v>
      </c>
      <c r="J50" s="304">
        <v>67</v>
      </c>
      <c r="K50" s="306">
        <v>110</v>
      </c>
      <c r="L50" s="304">
        <v>115</v>
      </c>
      <c r="M50" s="365"/>
      <c r="N50" s="366"/>
    </row>
    <row r="51" spans="1:14" ht="15.75">
      <c r="A51" s="309"/>
      <c r="B51" s="47"/>
      <c r="C51" s="47"/>
      <c r="D51" s="311" t="s">
        <v>362</v>
      </c>
      <c r="E51" s="303"/>
      <c r="F51" s="304"/>
      <c r="G51" s="305"/>
      <c r="H51" s="305">
        <v>3</v>
      </c>
      <c r="I51" s="303">
        <v>6</v>
      </c>
      <c r="J51" s="304">
        <v>4</v>
      </c>
      <c r="K51" s="306">
        <v>3</v>
      </c>
      <c r="L51" s="304">
        <v>10</v>
      </c>
      <c r="M51" s="365"/>
      <c r="N51" s="366"/>
    </row>
  </sheetData>
  <sheetProtection selectLockedCells="1" selectUnlockedCells="1"/>
  <mergeCells count="16">
    <mergeCell ref="B3:C5"/>
    <mergeCell ref="B6:C8"/>
    <mergeCell ref="B9:C11"/>
    <mergeCell ref="B12:C14"/>
    <mergeCell ref="B15:C17"/>
    <mergeCell ref="B18:C20"/>
    <mergeCell ref="B21:C23"/>
    <mergeCell ref="B24:C26"/>
    <mergeCell ref="B27:C29"/>
    <mergeCell ref="B30:C32"/>
    <mergeCell ref="B34:C36"/>
    <mergeCell ref="B37:C39"/>
    <mergeCell ref="B40:C42"/>
    <mergeCell ref="B43:C45"/>
    <mergeCell ref="B46:C48"/>
    <mergeCell ref="B49:C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74"/>
  <sheetViews>
    <sheetView zoomScale="65" zoomScaleNormal="6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0.28125" defaultRowHeight="15"/>
  <cols>
    <col min="1" max="1" width="11.28125" style="53" customWidth="1"/>
    <col min="2" max="7" width="10.57421875" style="1" customWidth="1"/>
    <col min="8" max="8" width="11.421875" style="1" customWidth="1"/>
    <col min="9" max="9" width="12.140625" style="1" customWidth="1"/>
    <col min="10" max="16384" width="11.28125" style="1" customWidth="1"/>
  </cols>
  <sheetData>
    <row r="2" spans="1:11" ht="12.75">
      <c r="A2" s="301"/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2.75">
      <c r="A3" s="369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370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370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370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370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370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37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370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370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370"/>
      <c r="B12" s="6"/>
      <c r="C12" s="6"/>
      <c r="D12" s="6"/>
      <c r="E12" s="6"/>
      <c r="F12" s="6"/>
      <c r="G12" s="6"/>
      <c r="H12" s="6"/>
      <c r="I12" s="6"/>
      <c r="J12" s="296"/>
      <c r="K12" s="296"/>
    </row>
    <row r="13" spans="1:11" ht="12.75">
      <c r="A13" s="36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369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369"/>
      <c r="B15" s="6"/>
      <c r="C15" s="6"/>
      <c r="D15" s="6"/>
      <c r="E15" s="6"/>
      <c r="F15" s="6"/>
      <c r="G15" s="6"/>
      <c r="H15" s="6"/>
      <c r="I15" s="6"/>
      <c r="J15" s="296"/>
      <c r="K15" s="296"/>
    </row>
    <row r="16" spans="1:11" ht="12.75">
      <c r="A16" s="369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369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369"/>
      <c r="B18" s="6"/>
      <c r="C18" s="6"/>
      <c r="D18" s="6"/>
      <c r="E18" s="6"/>
      <c r="F18" s="6"/>
      <c r="G18" s="6"/>
      <c r="H18" s="6"/>
      <c r="I18" s="6"/>
      <c r="J18" s="296"/>
      <c r="K18" s="296"/>
    </row>
    <row r="19" spans="1:11" ht="12.75">
      <c r="A19" s="370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3" ht="12.75">
      <c r="A20" s="370"/>
      <c r="B20" s="6"/>
      <c r="C20" s="6"/>
      <c r="D20" s="6"/>
      <c r="E20" s="6"/>
      <c r="F20" s="6"/>
      <c r="G20" s="6"/>
      <c r="H20" s="6"/>
      <c r="I20" s="6"/>
      <c r="J20" s="6"/>
      <c r="K20" s="6"/>
      <c r="L20" s="10">
        <v>1</v>
      </c>
      <c r="M20" s="9">
        <v>20</v>
      </c>
    </row>
    <row r="21" spans="1:13" ht="12.75">
      <c r="A21" s="370"/>
      <c r="B21" s="6"/>
      <c r="C21" s="6"/>
      <c r="D21" s="6"/>
      <c r="E21" s="6"/>
      <c r="F21" s="6"/>
      <c r="G21" s="6"/>
      <c r="H21" s="6"/>
      <c r="I21" s="6"/>
      <c r="J21" s="6"/>
      <c r="K21" s="6"/>
      <c r="L21" s="10">
        <v>2</v>
      </c>
      <c r="M21" s="9">
        <v>17</v>
      </c>
    </row>
    <row r="22" spans="1:13" ht="12.75">
      <c r="A22" s="370"/>
      <c r="B22" s="6"/>
      <c r="C22" s="6"/>
      <c r="D22" s="6"/>
      <c r="E22" s="6"/>
      <c r="F22" s="6"/>
      <c r="G22" s="6"/>
      <c r="H22" s="6"/>
      <c r="I22" s="6"/>
      <c r="J22" s="6"/>
      <c r="K22" s="6"/>
      <c r="L22" s="10">
        <v>3</v>
      </c>
      <c r="M22" s="9">
        <v>15</v>
      </c>
    </row>
    <row r="23" spans="1:13" ht="12.75">
      <c r="A23" s="370"/>
      <c r="B23" s="6"/>
      <c r="C23" s="6"/>
      <c r="D23" s="6"/>
      <c r="E23" s="6"/>
      <c r="F23" s="6"/>
      <c r="G23" s="6"/>
      <c r="H23" s="6"/>
      <c r="I23" s="6"/>
      <c r="J23" s="6"/>
      <c r="K23" s="6"/>
      <c r="L23" s="10">
        <v>4</v>
      </c>
      <c r="M23" s="9">
        <v>13</v>
      </c>
    </row>
    <row r="24" spans="1:13" ht="12.75">
      <c r="A24" s="370"/>
      <c r="B24" s="6"/>
      <c r="C24" s="6"/>
      <c r="D24" s="6"/>
      <c r="E24" s="6"/>
      <c r="F24" s="6"/>
      <c r="G24" s="6"/>
      <c r="H24" s="6"/>
      <c r="I24" s="6"/>
      <c r="J24" s="6"/>
      <c r="K24" s="6"/>
      <c r="L24" s="10">
        <v>5</v>
      </c>
      <c r="M24" s="9">
        <v>11</v>
      </c>
    </row>
    <row r="25" spans="1:13" ht="12.75">
      <c r="A25" s="370"/>
      <c r="B25" s="6"/>
      <c r="C25" s="6"/>
      <c r="D25" s="6"/>
      <c r="E25" s="6"/>
      <c r="F25" s="6"/>
      <c r="G25" s="6"/>
      <c r="H25" s="6"/>
      <c r="I25" s="6"/>
      <c r="J25" s="6"/>
      <c r="K25" s="6"/>
      <c r="L25" s="10">
        <v>6</v>
      </c>
      <c r="M25" s="9">
        <v>10</v>
      </c>
    </row>
    <row r="26" spans="1:13" ht="12.75">
      <c r="A26" s="370"/>
      <c r="B26" s="6"/>
      <c r="C26" s="6"/>
      <c r="D26" s="6"/>
      <c r="E26" s="6"/>
      <c r="F26" s="6"/>
      <c r="G26" s="6"/>
      <c r="H26" s="6"/>
      <c r="I26" s="6"/>
      <c r="J26" s="6"/>
      <c r="K26" s="6"/>
      <c r="L26" s="10">
        <v>7</v>
      </c>
      <c r="M26" s="9">
        <v>9</v>
      </c>
    </row>
    <row r="27" spans="1:13" ht="12.75">
      <c r="A27" s="370"/>
      <c r="B27" s="6"/>
      <c r="C27" s="6"/>
      <c r="D27" s="6"/>
      <c r="E27" s="6"/>
      <c r="F27" s="6"/>
      <c r="G27" s="6"/>
      <c r="H27" s="6"/>
      <c r="I27" s="6"/>
      <c r="J27" s="6"/>
      <c r="K27" s="6"/>
      <c r="L27" s="10">
        <v>8</v>
      </c>
      <c r="M27" s="9">
        <v>8</v>
      </c>
    </row>
    <row r="28" spans="1:13" ht="12.75">
      <c r="A28" s="369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10">
        <v>9</v>
      </c>
      <c r="M28" s="9">
        <v>7</v>
      </c>
    </row>
    <row r="29" spans="1:13" ht="12.75">
      <c r="A29" s="369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10">
        <v>10</v>
      </c>
      <c r="M29" s="9">
        <v>6</v>
      </c>
    </row>
    <row r="30" spans="1:13" ht="12.75">
      <c r="A30" s="369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10">
        <v>11</v>
      </c>
      <c r="M30" s="9">
        <v>5</v>
      </c>
    </row>
    <row r="31" spans="1:13" ht="12.75">
      <c r="A31" s="370"/>
      <c r="B31" s="6"/>
      <c r="C31" s="6"/>
      <c r="D31" s="6"/>
      <c r="E31" s="6"/>
      <c r="F31" s="6"/>
      <c r="G31" s="6"/>
      <c r="H31" s="6"/>
      <c r="I31" s="6"/>
      <c r="J31" s="361"/>
      <c r="K31" s="361"/>
      <c r="L31" s="10">
        <v>12</v>
      </c>
      <c r="M31" s="9">
        <v>4</v>
      </c>
    </row>
    <row r="32" spans="1:13" ht="12.75">
      <c r="A32" s="370"/>
      <c r="B32" s="6"/>
      <c r="C32" s="6"/>
      <c r="D32" s="6"/>
      <c r="E32" s="6"/>
      <c r="F32" s="6"/>
      <c r="G32" s="6"/>
      <c r="H32" s="6"/>
      <c r="I32" s="6"/>
      <c r="J32" s="361"/>
      <c r="K32" s="361"/>
      <c r="L32" s="10">
        <v>13</v>
      </c>
      <c r="M32" s="9">
        <v>3</v>
      </c>
    </row>
    <row r="33" spans="1:13" ht="12.75">
      <c r="A33" s="370"/>
      <c r="B33" s="6"/>
      <c r="C33" s="6"/>
      <c r="D33" s="6"/>
      <c r="E33" s="6"/>
      <c r="F33" s="6"/>
      <c r="G33" s="6"/>
      <c r="H33" s="6"/>
      <c r="I33" s="6"/>
      <c r="J33" s="361"/>
      <c r="K33" s="361"/>
      <c r="L33" s="10">
        <v>14</v>
      </c>
      <c r="M33" s="9">
        <v>2</v>
      </c>
    </row>
    <row r="34" spans="1:13" ht="12.75">
      <c r="A34" s="370"/>
      <c r="B34" s="6"/>
      <c r="C34" s="6"/>
      <c r="D34" s="6"/>
      <c r="E34" s="6"/>
      <c r="F34" s="6"/>
      <c r="G34" s="6"/>
      <c r="H34" s="6"/>
      <c r="I34" s="6"/>
      <c r="J34" s="361"/>
      <c r="K34" s="361"/>
      <c r="L34" s="10">
        <v>15</v>
      </c>
      <c r="M34" s="9">
        <v>1</v>
      </c>
    </row>
    <row r="35" spans="1:13" ht="12.75">
      <c r="A35" s="370"/>
      <c r="B35" s="6"/>
      <c r="C35" s="6"/>
      <c r="D35" s="6"/>
      <c r="E35" s="6"/>
      <c r="F35" s="6"/>
      <c r="G35" s="6"/>
      <c r="H35" s="6"/>
      <c r="I35" s="6"/>
      <c r="J35" s="361"/>
      <c r="K35" s="361"/>
      <c r="L35" s="10">
        <v>16</v>
      </c>
      <c r="M35" s="9">
        <v>0</v>
      </c>
    </row>
    <row r="36" spans="1:13" ht="12.75">
      <c r="A36" s="370"/>
      <c r="B36" s="6"/>
      <c r="C36" s="6"/>
      <c r="D36" s="6"/>
      <c r="E36" s="6"/>
      <c r="F36" s="6"/>
      <c r="G36" s="6"/>
      <c r="H36" s="6"/>
      <c r="I36" s="6"/>
      <c r="J36" s="361"/>
      <c r="K36" s="361"/>
      <c r="L36" s="10">
        <v>17</v>
      </c>
      <c r="M36" s="9">
        <v>0</v>
      </c>
    </row>
    <row r="37" spans="1:13" ht="12.75">
      <c r="A37" s="370"/>
      <c r="B37" s="6"/>
      <c r="C37" s="6"/>
      <c r="D37" s="6"/>
      <c r="E37" s="6"/>
      <c r="F37" s="6"/>
      <c r="G37" s="6"/>
      <c r="H37" s="6"/>
      <c r="I37" s="6"/>
      <c r="J37" s="361"/>
      <c r="K37" s="361"/>
      <c r="L37" s="10">
        <v>18</v>
      </c>
      <c r="M37" s="9">
        <v>0</v>
      </c>
    </row>
    <row r="38" spans="1:13" ht="12.75">
      <c r="A38" s="370"/>
      <c r="B38" s="6"/>
      <c r="C38" s="6"/>
      <c r="D38" s="6"/>
      <c r="E38" s="6"/>
      <c r="F38" s="6"/>
      <c r="G38" s="6"/>
      <c r="H38" s="6"/>
      <c r="I38" s="6"/>
      <c r="J38" s="361"/>
      <c r="K38" s="361"/>
      <c r="L38" s="10">
        <v>19</v>
      </c>
      <c r="M38" s="9">
        <v>0</v>
      </c>
    </row>
    <row r="39" spans="1:13" ht="12.75">
      <c r="A39" s="370"/>
      <c r="B39" s="6"/>
      <c r="C39" s="6"/>
      <c r="D39" s="6"/>
      <c r="E39" s="6"/>
      <c r="F39" s="6"/>
      <c r="G39" s="6"/>
      <c r="H39" s="6"/>
      <c r="I39" s="6"/>
      <c r="J39" s="361"/>
      <c r="K39" s="361"/>
      <c r="L39" s="10">
        <v>20</v>
      </c>
      <c r="M39" s="9">
        <v>0</v>
      </c>
    </row>
    <row r="40" spans="1:13" ht="12.75">
      <c r="A40" s="369"/>
      <c r="B40" s="6"/>
      <c r="C40" s="6"/>
      <c r="D40" s="6"/>
      <c r="E40" s="6"/>
      <c r="F40" s="6"/>
      <c r="G40" s="6"/>
      <c r="H40" s="6"/>
      <c r="I40" s="6"/>
      <c r="J40" s="361"/>
      <c r="K40" s="361"/>
      <c r="L40" s="10">
        <v>21</v>
      </c>
      <c r="M40" s="9">
        <v>0</v>
      </c>
    </row>
    <row r="41" spans="1:13" ht="12.75">
      <c r="A41" s="369"/>
      <c r="B41" s="6"/>
      <c r="C41" s="6"/>
      <c r="D41" s="6"/>
      <c r="E41" s="6"/>
      <c r="F41" s="6"/>
      <c r="G41" s="6"/>
      <c r="H41" s="6"/>
      <c r="I41" s="6"/>
      <c r="J41" s="361"/>
      <c r="K41" s="361"/>
      <c r="L41" s="10">
        <v>22</v>
      </c>
      <c r="M41" s="9">
        <v>0</v>
      </c>
    </row>
    <row r="42" spans="1:13" ht="12.75">
      <c r="A42" s="369"/>
      <c r="B42" s="6"/>
      <c r="C42" s="6"/>
      <c r="D42" s="6"/>
      <c r="E42" s="6"/>
      <c r="F42" s="6"/>
      <c r="G42" s="6"/>
      <c r="H42" s="6"/>
      <c r="I42" s="6"/>
      <c r="J42" s="361"/>
      <c r="K42" s="361"/>
      <c r="L42" s="10">
        <v>23</v>
      </c>
      <c r="M42" s="9">
        <v>0</v>
      </c>
    </row>
    <row r="43" spans="1:13" ht="12.75">
      <c r="A43" s="369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10">
        <v>24</v>
      </c>
      <c r="M43" s="9">
        <v>0</v>
      </c>
    </row>
    <row r="44" spans="1:13" ht="12.75">
      <c r="A44" s="369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10">
        <v>25</v>
      </c>
      <c r="M44" s="9">
        <v>0</v>
      </c>
    </row>
    <row r="45" spans="1:13" ht="12.75">
      <c r="A45" s="369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10">
        <v>26</v>
      </c>
      <c r="M45" s="9">
        <v>0</v>
      </c>
    </row>
    <row r="46" spans="1:13" ht="12.75">
      <c r="A46" s="369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10">
        <v>27</v>
      </c>
      <c r="M46" s="9">
        <v>0</v>
      </c>
    </row>
    <row r="47" spans="12:13" ht="12.75">
      <c r="L47" s="10">
        <v>28</v>
      </c>
      <c r="M47" s="9">
        <v>0</v>
      </c>
    </row>
    <row r="48" spans="12:13" ht="12.75">
      <c r="L48" s="10">
        <v>29</v>
      </c>
      <c r="M48" s="9">
        <v>0</v>
      </c>
    </row>
    <row r="49" spans="12:13" ht="12.75">
      <c r="L49" s="10">
        <v>30</v>
      </c>
      <c r="M49" s="9">
        <v>0</v>
      </c>
    </row>
    <row r="50" spans="12:13" ht="12.75">
      <c r="L50" s="10" t="s">
        <v>56</v>
      </c>
      <c r="M50" s="9" t="s">
        <v>56</v>
      </c>
    </row>
    <row r="51" spans="12:13" ht="12.75">
      <c r="L51" s="10"/>
      <c r="M51" s="9" t="s">
        <v>372</v>
      </c>
    </row>
    <row r="53" spans="1:9" ht="15.75">
      <c r="A53" s="371" t="s">
        <v>373</v>
      </c>
      <c r="B53" s="358"/>
      <c r="C53" s="358"/>
      <c r="D53" s="358"/>
      <c r="E53" s="358"/>
      <c r="F53" s="358"/>
      <c r="G53" s="358"/>
      <c r="H53" s="358"/>
      <c r="I53" s="358"/>
    </row>
    <row r="54" spans="2:9" ht="15">
      <c r="B54" s="358"/>
      <c r="C54" s="358"/>
      <c r="D54" s="358"/>
      <c r="E54" s="358"/>
      <c r="F54" s="358"/>
      <c r="G54" s="358"/>
      <c r="H54" s="358"/>
      <c r="I54" s="358"/>
    </row>
    <row r="55" spans="1:9" ht="15">
      <c r="A55" s="2" t="s">
        <v>34</v>
      </c>
      <c r="B55" s="300"/>
      <c r="C55" s="300"/>
      <c r="D55" s="300"/>
      <c r="E55" s="300"/>
      <c r="F55" s="300"/>
      <c r="G55" s="300"/>
      <c r="H55" s="300"/>
      <c r="I55" s="300"/>
    </row>
    <row r="56" spans="1:13" ht="12.75">
      <c r="A56" s="272"/>
      <c r="B56" s="372"/>
      <c r="C56" s="372"/>
      <c r="D56" s="372" t="s">
        <v>1</v>
      </c>
      <c r="E56" s="372" t="s">
        <v>3</v>
      </c>
      <c r="F56" s="297" t="s">
        <v>2</v>
      </c>
      <c r="G56" s="297" t="s">
        <v>4</v>
      </c>
      <c r="H56" s="297" t="s">
        <v>365</v>
      </c>
      <c r="I56" s="297" t="s">
        <v>300</v>
      </c>
      <c r="J56" s="297" t="s">
        <v>9</v>
      </c>
      <c r="K56" s="297" t="s">
        <v>10</v>
      </c>
      <c r="M56" s="3" t="s">
        <v>264</v>
      </c>
    </row>
    <row r="57" spans="1:17" s="295" customFormat="1" ht="15">
      <c r="A57" s="53"/>
      <c r="B57" s="373" t="s">
        <v>85</v>
      </c>
      <c r="C57" s="300"/>
      <c r="D57" s="7" t="e">
        <f>SUMPRODUCT((#REF!=$B57)*(#REF!&lt;&gt;""))</f>
        <v>#REF!</v>
      </c>
      <c r="E57" s="7" t="e">
        <f>SUMPRODUCT((#REF!=$B57)*(#REF!&lt;&gt;""))</f>
        <v>#REF!</v>
      </c>
      <c r="F57" s="7" t="e">
        <f>SUMPRODUCT((#REF!=$B57)*(#REF!&lt;&gt;""))</f>
        <v>#REF!</v>
      </c>
      <c r="G57" s="7" t="e">
        <f>SUMPRODUCT((#REF!=$B57)*(#REF!&lt;&gt;""))</f>
        <v>#REF!</v>
      </c>
      <c r="H57" s="7" t="e">
        <f>SUMPRODUCT((#REF!=$B57)*(#REF!&lt;&gt;""))</f>
        <v>#REF!</v>
      </c>
      <c r="I57" s="7" t="e">
        <f>SUMPRODUCT((#REF!=$B57)*(#REF!&lt;&gt;""))</f>
        <v>#REF!</v>
      </c>
      <c r="J57" s="7" t="e">
        <f>SUMPRODUCT((#REF!=$B57)*(#REF!&lt;&gt;""))</f>
        <v>#REF!</v>
      </c>
      <c r="K57" s="7" t="e">
        <f>SUMPRODUCT((#REF!=$B57)*(#REF!&lt;&gt;""))</f>
        <v>#REF!</v>
      </c>
      <c r="M57" s="297" t="e">
        <f aca="true" t="shared" si="0" ref="M57:M79">SUM(D57:K57)</f>
        <v>#REF!</v>
      </c>
      <c r="O57" s="369"/>
      <c r="Q57" s="297"/>
    </row>
    <row r="58" spans="2:15" ht="15">
      <c r="B58" s="373" t="s">
        <v>374</v>
      </c>
      <c r="C58" s="300"/>
      <c r="D58" s="7" t="e">
        <f>SUMPRODUCT((#REF!=$B58)*(#REF!&lt;&gt;""))</f>
        <v>#REF!</v>
      </c>
      <c r="E58" s="7" t="e">
        <f>SUMPRODUCT((#REF!=$B58)*(#REF!&lt;&gt;""))</f>
        <v>#REF!</v>
      </c>
      <c r="F58" s="7" t="e">
        <f>SUMPRODUCT((#REF!=$B58)*(#REF!&lt;&gt;""))</f>
        <v>#REF!</v>
      </c>
      <c r="G58" s="7" t="e">
        <f>SUMPRODUCT((#REF!=$B58)*(#REF!&lt;&gt;""))</f>
        <v>#REF!</v>
      </c>
      <c r="H58" s="7" t="e">
        <f>SUMPRODUCT((#REF!=$B58)*(#REF!&lt;&gt;""))</f>
        <v>#REF!</v>
      </c>
      <c r="I58" s="7" t="e">
        <f>SUMPRODUCT((#REF!=$B58)*(#REF!&lt;&gt;""))</f>
        <v>#REF!</v>
      </c>
      <c r="J58" s="7" t="e">
        <f>SUMPRODUCT((#REF!=$B58)*(#REF!&lt;&gt;""))</f>
        <v>#REF!</v>
      </c>
      <c r="K58" s="7" t="e">
        <f>SUMPRODUCT((#REF!=$B58)*(#REF!&lt;&gt;""))</f>
        <v>#REF!</v>
      </c>
      <c r="M58" s="297" t="e">
        <f t="shared" si="0"/>
        <v>#REF!</v>
      </c>
      <c r="O58" s="373"/>
    </row>
    <row r="59" spans="2:15" ht="15">
      <c r="B59" s="373" t="s">
        <v>301</v>
      </c>
      <c r="C59" s="300"/>
      <c r="D59" s="7" t="e">
        <f>SUMPRODUCT((#REF!=$B59)*(#REF!&lt;&gt;""))</f>
        <v>#REF!</v>
      </c>
      <c r="E59" s="7" t="e">
        <f>SUMPRODUCT((#REF!=$B59)*(#REF!&lt;&gt;""))</f>
        <v>#REF!</v>
      </c>
      <c r="F59" s="7" t="e">
        <f>SUMPRODUCT((#REF!=$B59)*(#REF!&lt;&gt;""))</f>
        <v>#REF!</v>
      </c>
      <c r="G59" s="7" t="e">
        <f>SUMPRODUCT((#REF!=$B59)*(#REF!&lt;&gt;""))</f>
        <v>#REF!</v>
      </c>
      <c r="H59" s="7" t="e">
        <f>SUMPRODUCT((#REF!=$B59)*(#REF!&lt;&gt;""))</f>
        <v>#REF!</v>
      </c>
      <c r="I59" s="7" t="e">
        <f>SUMPRODUCT((#REF!=$B59)*(#REF!&lt;&gt;""))</f>
        <v>#REF!</v>
      </c>
      <c r="J59" s="7" t="e">
        <f>SUMPRODUCT((#REF!=$B59)*(#REF!&lt;&gt;""))</f>
        <v>#REF!</v>
      </c>
      <c r="K59" s="7" t="e">
        <f>SUMPRODUCT((#REF!=$B59)*(#REF!&lt;&gt;""))</f>
        <v>#REF!</v>
      </c>
      <c r="M59" s="297" t="e">
        <f t="shared" si="0"/>
        <v>#REF!</v>
      </c>
      <c r="O59" s="373"/>
    </row>
    <row r="60" spans="2:15" ht="15">
      <c r="B60" s="373" t="s">
        <v>12</v>
      </c>
      <c r="C60" s="300"/>
      <c r="D60" s="7" t="e">
        <f>SUMPRODUCT((#REF!=$B60)*(#REF!&lt;&gt;""))</f>
        <v>#REF!</v>
      </c>
      <c r="E60" s="7" t="e">
        <f>SUMPRODUCT((#REF!=$B60)*(#REF!&lt;&gt;""))</f>
        <v>#REF!</v>
      </c>
      <c r="F60" s="7" t="e">
        <f>SUMPRODUCT((#REF!=$B60)*(#REF!&lt;&gt;""))</f>
        <v>#REF!</v>
      </c>
      <c r="G60" s="7" t="e">
        <f>SUMPRODUCT((#REF!=$B60)*(#REF!&lt;&gt;""))</f>
        <v>#REF!</v>
      </c>
      <c r="H60" s="7" t="e">
        <f>SUMPRODUCT((#REF!=$B60)*(#REF!&lt;&gt;""))</f>
        <v>#REF!</v>
      </c>
      <c r="I60" s="7" t="e">
        <f>SUMPRODUCT((#REF!=$B60)*(#REF!&lt;&gt;""))</f>
        <v>#REF!</v>
      </c>
      <c r="J60" s="7" t="e">
        <f>SUMPRODUCT((#REF!=$B60)*(#REF!&lt;&gt;""))</f>
        <v>#REF!</v>
      </c>
      <c r="K60" s="7" t="e">
        <f>SUMPRODUCT((#REF!=$B60)*(#REF!&lt;&gt;""))</f>
        <v>#REF!</v>
      </c>
      <c r="M60" s="297" t="e">
        <f t="shared" si="0"/>
        <v>#REF!</v>
      </c>
      <c r="O60" s="373"/>
    </row>
    <row r="61" spans="2:15" ht="15">
      <c r="B61" s="373" t="s">
        <v>15</v>
      </c>
      <c r="C61" s="300"/>
      <c r="D61" s="7" t="e">
        <f>SUMPRODUCT((#REF!=$B61)*(#REF!&lt;&gt;""))</f>
        <v>#REF!</v>
      </c>
      <c r="E61" s="7" t="e">
        <f>SUMPRODUCT((#REF!=$B61)*(#REF!&lt;&gt;""))</f>
        <v>#REF!</v>
      </c>
      <c r="F61" s="7" t="e">
        <f>SUMPRODUCT((#REF!=$B61)*(#REF!&lt;&gt;""))</f>
        <v>#REF!</v>
      </c>
      <c r="G61" s="7" t="e">
        <f>SUMPRODUCT((#REF!=$B61)*(#REF!&lt;&gt;""))</f>
        <v>#REF!</v>
      </c>
      <c r="H61" s="7" t="e">
        <f>SUMPRODUCT((#REF!=$B61)*(#REF!&lt;&gt;""))</f>
        <v>#REF!</v>
      </c>
      <c r="I61" s="7" t="e">
        <f>SUMPRODUCT((#REF!=$B61)*(#REF!&lt;&gt;""))</f>
        <v>#REF!</v>
      </c>
      <c r="J61" s="7" t="e">
        <f>SUMPRODUCT((#REF!=$B61)*(#REF!&lt;&gt;""))</f>
        <v>#REF!</v>
      </c>
      <c r="K61" s="7" t="e">
        <f>SUMPRODUCT((#REF!=$B61)*(#REF!&lt;&gt;""))</f>
        <v>#REF!</v>
      </c>
      <c r="M61" s="297" t="e">
        <f t="shared" si="0"/>
        <v>#REF!</v>
      </c>
      <c r="O61" s="373"/>
    </row>
    <row r="62" spans="2:15" ht="15">
      <c r="B62" s="373" t="s">
        <v>375</v>
      </c>
      <c r="C62" s="300"/>
      <c r="D62" s="7" t="e">
        <f>SUMPRODUCT((#REF!=$B62)*(#REF!&lt;&gt;""))</f>
        <v>#REF!</v>
      </c>
      <c r="E62" s="7" t="e">
        <f>SUMPRODUCT((#REF!=$B62)*(#REF!&lt;&gt;""))</f>
        <v>#REF!</v>
      </c>
      <c r="F62" s="7" t="e">
        <f>SUMPRODUCT((#REF!=$B62)*(#REF!&lt;&gt;""))</f>
        <v>#REF!</v>
      </c>
      <c r="G62" s="7" t="e">
        <f>SUMPRODUCT((#REF!=$B62)*(#REF!&lt;&gt;""))</f>
        <v>#REF!</v>
      </c>
      <c r="H62" s="7" t="e">
        <f>SUMPRODUCT((#REF!=$B62)*(#REF!&lt;&gt;""))</f>
        <v>#REF!</v>
      </c>
      <c r="I62" s="7" t="e">
        <f>SUMPRODUCT((#REF!=$B62)*(#REF!&lt;&gt;""))</f>
        <v>#REF!</v>
      </c>
      <c r="J62" s="7" t="e">
        <f>SUMPRODUCT((#REF!=$B62)*(#REF!&lt;&gt;""))</f>
        <v>#REF!</v>
      </c>
      <c r="K62" s="7" t="e">
        <f>SUMPRODUCT((#REF!=$B62)*(#REF!&lt;&gt;""))</f>
        <v>#REF!</v>
      </c>
      <c r="M62" s="297" t="e">
        <f t="shared" si="0"/>
        <v>#REF!</v>
      </c>
      <c r="O62" s="373"/>
    </row>
    <row r="63" spans="2:15" ht="15">
      <c r="B63" s="373" t="s">
        <v>206</v>
      </c>
      <c r="C63" s="300"/>
      <c r="D63" s="7" t="e">
        <f>SUMPRODUCT((#REF!=$B63)*(#REF!&lt;&gt;""))</f>
        <v>#REF!</v>
      </c>
      <c r="E63" s="7" t="e">
        <f>SUMPRODUCT((#REF!=$B63)*(#REF!&lt;&gt;""))</f>
        <v>#REF!</v>
      </c>
      <c r="F63" s="7" t="e">
        <f>SUMPRODUCT((#REF!=$B63)*(#REF!&lt;&gt;""))</f>
        <v>#REF!</v>
      </c>
      <c r="G63" s="7" t="e">
        <f>SUMPRODUCT((#REF!=$B63)*(#REF!&lt;&gt;""))</f>
        <v>#REF!</v>
      </c>
      <c r="H63" s="7" t="e">
        <f>SUMPRODUCT((#REF!=$B63)*(#REF!&lt;&gt;""))</f>
        <v>#REF!</v>
      </c>
      <c r="I63" s="7" t="e">
        <f>SUMPRODUCT((#REF!=$B63)*(#REF!&lt;&gt;""))</f>
        <v>#REF!</v>
      </c>
      <c r="J63" s="7" t="e">
        <f>SUMPRODUCT((#REF!=$B63)*(#REF!&lt;&gt;""))</f>
        <v>#REF!</v>
      </c>
      <c r="K63" s="7" t="e">
        <f>SUMPRODUCT((#REF!=$B63)*(#REF!&lt;&gt;""))</f>
        <v>#REF!</v>
      </c>
      <c r="M63" s="297" t="e">
        <f t="shared" si="0"/>
        <v>#REF!</v>
      </c>
      <c r="O63" s="369"/>
    </row>
    <row r="64" spans="2:15" ht="15">
      <c r="B64" s="373" t="s">
        <v>148</v>
      </c>
      <c r="C64" s="300"/>
      <c r="D64" s="7" t="e">
        <f>SUMPRODUCT((#REF!=$B64)*(#REF!&lt;&gt;""))</f>
        <v>#REF!</v>
      </c>
      <c r="E64" s="7" t="e">
        <f>SUMPRODUCT((#REF!=$B64)*(#REF!&lt;&gt;""))</f>
        <v>#REF!</v>
      </c>
      <c r="F64" s="7" t="e">
        <f>SUMPRODUCT((#REF!=$B64)*(#REF!&lt;&gt;""))</f>
        <v>#REF!</v>
      </c>
      <c r="G64" s="7" t="e">
        <f>SUMPRODUCT((#REF!=$B64)*(#REF!&lt;&gt;""))</f>
        <v>#REF!</v>
      </c>
      <c r="H64" s="7" t="e">
        <f>SUMPRODUCT((#REF!=$B64)*(#REF!&lt;&gt;""))</f>
        <v>#REF!</v>
      </c>
      <c r="I64" s="7" t="e">
        <f>SUMPRODUCT((#REF!=$B64)*(#REF!&lt;&gt;""))</f>
        <v>#REF!</v>
      </c>
      <c r="J64" s="7" t="e">
        <f>SUMPRODUCT((#REF!=$B64)*(#REF!&lt;&gt;""))</f>
        <v>#REF!</v>
      </c>
      <c r="K64" s="7" t="e">
        <f>SUMPRODUCT((#REF!=$B64)*(#REF!&lt;&gt;""))</f>
        <v>#REF!</v>
      </c>
      <c r="M64" s="297" t="e">
        <f t="shared" si="0"/>
        <v>#REF!</v>
      </c>
      <c r="O64" s="373"/>
    </row>
    <row r="65" spans="2:15" ht="12.75">
      <c r="B65" s="373" t="s">
        <v>78</v>
      </c>
      <c r="D65" s="7" t="e">
        <f>SUMPRODUCT((#REF!=$B65)*(#REF!&lt;&gt;""))</f>
        <v>#REF!</v>
      </c>
      <c r="E65" s="7" t="e">
        <f>SUMPRODUCT((#REF!=$B65)*(#REF!&lt;&gt;""))</f>
        <v>#REF!</v>
      </c>
      <c r="F65" s="7" t="e">
        <f>SUMPRODUCT((#REF!=$B65)*(#REF!&lt;&gt;""))</f>
        <v>#REF!</v>
      </c>
      <c r="G65" s="7" t="e">
        <f>SUMPRODUCT((#REF!=$B65)*(#REF!&lt;&gt;""))</f>
        <v>#REF!</v>
      </c>
      <c r="H65" s="7" t="e">
        <f>SUMPRODUCT((#REF!=$B65)*(#REF!&lt;&gt;""))</f>
        <v>#REF!</v>
      </c>
      <c r="I65" s="7" t="e">
        <f>SUMPRODUCT((#REF!=$B65)*(#REF!&lt;&gt;""))</f>
        <v>#REF!</v>
      </c>
      <c r="J65" s="7" t="e">
        <f>SUMPRODUCT((#REF!=$B65)*(#REF!&lt;&gt;""))</f>
        <v>#REF!</v>
      </c>
      <c r="K65" s="7" t="e">
        <f>SUMPRODUCT((#REF!=$B65)*(#REF!&lt;&gt;""))</f>
        <v>#REF!</v>
      </c>
      <c r="M65" s="297" t="e">
        <f t="shared" si="0"/>
        <v>#REF!</v>
      </c>
      <c r="O65" s="373"/>
    </row>
    <row r="66" spans="2:15" ht="12.75">
      <c r="B66" s="373" t="s">
        <v>376</v>
      </c>
      <c r="D66" s="7" t="e">
        <f>SUMPRODUCT((#REF!=$B66)*(#REF!&lt;&gt;""))</f>
        <v>#REF!</v>
      </c>
      <c r="E66" s="7" t="e">
        <f>SUMPRODUCT((#REF!=$B66)*(#REF!&lt;&gt;""))</f>
        <v>#REF!</v>
      </c>
      <c r="F66" s="7" t="e">
        <f>SUMPRODUCT((#REF!=$B66)*(#REF!&lt;&gt;""))</f>
        <v>#REF!</v>
      </c>
      <c r="G66" s="7" t="e">
        <f>SUMPRODUCT((#REF!=$B66)*(#REF!&lt;&gt;""))</f>
        <v>#REF!</v>
      </c>
      <c r="H66" s="7" t="e">
        <f>SUMPRODUCT((#REF!=$B66)*(#REF!&lt;&gt;""))</f>
        <v>#REF!</v>
      </c>
      <c r="I66" s="7" t="e">
        <f>SUMPRODUCT((#REF!=$B66)*(#REF!&lt;&gt;""))</f>
        <v>#REF!</v>
      </c>
      <c r="J66" s="7" t="e">
        <f>SUMPRODUCT((#REF!=$B66)*(#REF!&lt;&gt;""))</f>
        <v>#REF!</v>
      </c>
      <c r="K66" s="7" t="e">
        <f>SUMPRODUCT((#REF!=$B66)*(#REF!&lt;&gt;""))</f>
        <v>#REF!</v>
      </c>
      <c r="M66" s="297" t="e">
        <f t="shared" si="0"/>
        <v>#REF!</v>
      </c>
      <c r="O66" s="373"/>
    </row>
    <row r="67" spans="2:15" ht="12.75">
      <c r="B67" s="369" t="s">
        <v>316</v>
      </c>
      <c r="D67" s="7" t="e">
        <f>SUMPRODUCT((#REF!=$B67)*(#REF!&lt;&gt;""))</f>
        <v>#REF!</v>
      </c>
      <c r="E67" s="7" t="e">
        <f>SUMPRODUCT((#REF!=$B67)*(#REF!&lt;&gt;""))</f>
        <v>#REF!</v>
      </c>
      <c r="F67" s="7" t="e">
        <f>SUMPRODUCT((#REF!=$B67)*(#REF!&lt;&gt;""))</f>
        <v>#REF!</v>
      </c>
      <c r="G67" s="7" t="e">
        <f>SUMPRODUCT((#REF!=$B67)*(#REF!&lt;&gt;""))</f>
        <v>#REF!</v>
      </c>
      <c r="H67" s="7" t="e">
        <f>SUMPRODUCT((#REF!=$B67)*(#REF!&lt;&gt;""))</f>
        <v>#REF!</v>
      </c>
      <c r="I67" s="7" t="e">
        <f>SUMPRODUCT((#REF!=$B67)*(#REF!&lt;&gt;""))</f>
        <v>#REF!</v>
      </c>
      <c r="J67" s="7" t="e">
        <f>SUMPRODUCT((#REF!=$B67)*(#REF!&lt;&gt;""))</f>
        <v>#REF!</v>
      </c>
      <c r="K67" s="7" t="e">
        <f>SUMPRODUCT((#REF!=$B67)*(#REF!&lt;&gt;""))</f>
        <v>#REF!</v>
      </c>
      <c r="M67" s="297" t="e">
        <f t="shared" si="0"/>
        <v>#REF!</v>
      </c>
      <c r="O67" s="373"/>
    </row>
    <row r="68" spans="2:15" ht="12.75">
      <c r="B68" s="369" t="s">
        <v>41</v>
      </c>
      <c r="D68" s="7" t="e">
        <f>SUMPRODUCT((#REF!=$B68)*(#REF!&lt;&gt;""))</f>
        <v>#REF!</v>
      </c>
      <c r="E68" s="7" t="e">
        <f>SUMPRODUCT((#REF!=$B68)*(#REF!&lt;&gt;""))</f>
        <v>#REF!</v>
      </c>
      <c r="F68" s="7" t="e">
        <f>SUMPRODUCT((#REF!=$B68)*(#REF!&lt;&gt;""))</f>
        <v>#REF!</v>
      </c>
      <c r="G68" s="7" t="e">
        <f>SUMPRODUCT((#REF!=$B68)*(#REF!&lt;&gt;""))</f>
        <v>#REF!</v>
      </c>
      <c r="H68" s="7" t="e">
        <f>SUMPRODUCT((#REF!=$B68)*(#REF!&lt;&gt;""))</f>
        <v>#REF!</v>
      </c>
      <c r="I68" s="7" t="e">
        <f>SUMPRODUCT((#REF!=$B68)*(#REF!&lt;&gt;""))</f>
        <v>#REF!</v>
      </c>
      <c r="J68" s="7" t="e">
        <f>SUMPRODUCT((#REF!=$B68)*(#REF!&lt;&gt;""))</f>
        <v>#REF!</v>
      </c>
      <c r="K68" s="7" t="e">
        <f>SUMPRODUCT((#REF!=$B68)*(#REF!&lt;&gt;""))</f>
        <v>#REF!</v>
      </c>
      <c r="M68" s="297" t="e">
        <f t="shared" si="0"/>
        <v>#REF!</v>
      </c>
      <c r="O68" s="373"/>
    </row>
    <row r="69" spans="2:15" ht="12.75">
      <c r="B69" s="369" t="s">
        <v>120</v>
      </c>
      <c r="D69" s="7" t="e">
        <f>SUMPRODUCT((#REF!=$B69)*(#REF!&lt;&gt;""))</f>
        <v>#REF!</v>
      </c>
      <c r="E69" s="7" t="e">
        <f>SUMPRODUCT((#REF!=$B69)*(#REF!&lt;&gt;""))</f>
        <v>#REF!</v>
      </c>
      <c r="F69" s="7" t="e">
        <f>SUMPRODUCT((#REF!=$B69)*(#REF!&lt;&gt;""))</f>
        <v>#REF!</v>
      </c>
      <c r="G69" s="7" t="e">
        <f>SUMPRODUCT((#REF!=$B69)*(#REF!&lt;&gt;""))</f>
        <v>#REF!</v>
      </c>
      <c r="H69" s="7" t="e">
        <f>SUMPRODUCT((#REF!=$B69)*(#REF!&lt;&gt;""))</f>
        <v>#REF!</v>
      </c>
      <c r="I69" s="7" t="e">
        <f>SUMPRODUCT((#REF!=$B69)*(#REF!&lt;&gt;""))</f>
        <v>#REF!</v>
      </c>
      <c r="J69" s="7" t="e">
        <f>SUMPRODUCT((#REF!=$B69)*(#REF!&lt;&gt;""))</f>
        <v>#REF!</v>
      </c>
      <c r="K69" s="7" t="e">
        <f>SUMPRODUCT((#REF!=$B69)*(#REF!&lt;&gt;""))</f>
        <v>#REF!</v>
      </c>
      <c r="M69" s="297" t="e">
        <f t="shared" si="0"/>
        <v>#REF!</v>
      </c>
      <c r="O69" s="373"/>
    </row>
    <row r="70" spans="2:15" ht="12.75">
      <c r="B70" s="373" t="s">
        <v>377</v>
      </c>
      <c r="D70" s="7" t="e">
        <f>SUMPRODUCT((#REF!=$B70)*(#REF!&lt;&gt;""))</f>
        <v>#REF!</v>
      </c>
      <c r="E70" s="7" t="e">
        <f>SUMPRODUCT((#REF!=$B70)*(#REF!&lt;&gt;""))</f>
        <v>#REF!</v>
      </c>
      <c r="F70" s="7" t="e">
        <f>SUMPRODUCT((#REF!=$B70)*(#REF!&lt;&gt;""))</f>
        <v>#REF!</v>
      </c>
      <c r="G70" s="7" t="e">
        <f>SUMPRODUCT((#REF!=$B70)*(#REF!&lt;&gt;""))</f>
        <v>#REF!</v>
      </c>
      <c r="H70" s="7" t="e">
        <f>SUMPRODUCT((#REF!=$B70)*(#REF!&lt;&gt;""))</f>
        <v>#REF!</v>
      </c>
      <c r="I70" s="7" t="e">
        <f>SUMPRODUCT((#REF!=$B70)*(#REF!&lt;&gt;""))</f>
        <v>#REF!</v>
      </c>
      <c r="J70" s="7" t="e">
        <f>SUMPRODUCT((#REF!=$B70)*(#REF!&lt;&gt;""))</f>
        <v>#REF!</v>
      </c>
      <c r="K70" s="7" t="e">
        <f>SUMPRODUCT((#REF!=$B70)*(#REF!&lt;&gt;""))</f>
        <v>#REF!</v>
      </c>
      <c r="M70" s="297" t="e">
        <f t="shared" si="0"/>
        <v>#REF!</v>
      </c>
      <c r="O70" s="369"/>
    </row>
    <row r="71" spans="2:15" ht="12.75">
      <c r="B71" s="369" t="s">
        <v>181</v>
      </c>
      <c r="D71" s="7" t="e">
        <f>SUMPRODUCT((#REF!=$B71)*(#REF!&lt;&gt;""))</f>
        <v>#REF!</v>
      </c>
      <c r="E71" s="7" t="e">
        <f>SUMPRODUCT((#REF!=$B71)*(#REF!&lt;&gt;""))</f>
        <v>#REF!</v>
      </c>
      <c r="F71" s="7" t="e">
        <f>SUMPRODUCT((#REF!=$B71)*(#REF!&lt;&gt;""))</f>
        <v>#REF!</v>
      </c>
      <c r="G71" s="7" t="e">
        <f>SUMPRODUCT((#REF!=$B71)*(#REF!&lt;&gt;""))</f>
        <v>#REF!</v>
      </c>
      <c r="H71" s="7" t="e">
        <f>SUMPRODUCT((#REF!=$B71)*(#REF!&lt;&gt;""))</f>
        <v>#REF!</v>
      </c>
      <c r="I71" s="7" t="e">
        <f>SUMPRODUCT((#REF!=$B71)*(#REF!&lt;&gt;""))</f>
        <v>#REF!</v>
      </c>
      <c r="J71" s="7" t="e">
        <f>SUMPRODUCT((#REF!=$B71)*(#REF!&lt;&gt;""))</f>
        <v>#REF!</v>
      </c>
      <c r="K71" s="7" t="e">
        <f>SUMPRODUCT((#REF!=$B71)*(#REF!&lt;&gt;""))</f>
        <v>#REF!</v>
      </c>
      <c r="M71" s="297" t="e">
        <f t="shared" si="0"/>
        <v>#REF!</v>
      </c>
      <c r="O71" s="373"/>
    </row>
    <row r="72" spans="2:15" ht="12.75">
      <c r="B72" s="373" t="s">
        <v>378</v>
      </c>
      <c r="D72" s="7" t="e">
        <f>SUMPRODUCT((#REF!=$B72)*(#REF!&lt;&gt;""))</f>
        <v>#REF!</v>
      </c>
      <c r="E72" s="7" t="e">
        <f>SUMPRODUCT((#REF!=$B72)*(#REF!&lt;&gt;""))</f>
        <v>#REF!</v>
      </c>
      <c r="F72" s="7" t="e">
        <f>SUMPRODUCT((#REF!=$B72)*(#REF!&lt;&gt;""))</f>
        <v>#REF!</v>
      </c>
      <c r="G72" s="7" t="e">
        <f>SUMPRODUCT((#REF!=$B72)*(#REF!&lt;&gt;""))</f>
        <v>#REF!</v>
      </c>
      <c r="H72" s="7" t="e">
        <f>SUMPRODUCT((#REF!=$B72)*(#REF!&lt;&gt;""))</f>
        <v>#REF!</v>
      </c>
      <c r="I72" s="7" t="e">
        <f>SUMPRODUCT((#REF!=$B72)*(#REF!&lt;&gt;""))</f>
        <v>#REF!</v>
      </c>
      <c r="J72" s="7" t="e">
        <f>SUMPRODUCT((#REF!=$B72)*(#REF!&lt;&gt;""))</f>
        <v>#REF!</v>
      </c>
      <c r="K72" s="7" t="e">
        <f>SUMPRODUCT((#REF!=$B72)*(#REF!&lt;&gt;""))</f>
        <v>#REF!</v>
      </c>
      <c r="M72" s="297" t="e">
        <f t="shared" si="0"/>
        <v>#REF!</v>
      </c>
      <c r="O72" s="369"/>
    </row>
    <row r="73" spans="2:15" ht="12.75">
      <c r="B73" s="373" t="s">
        <v>165</v>
      </c>
      <c r="D73" s="7" t="e">
        <f>SUMPRODUCT((#REF!=$B73)*(#REF!&lt;&gt;""))</f>
        <v>#REF!</v>
      </c>
      <c r="E73" s="7" t="e">
        <f>SUMPRODUCT((#REF!=$B73)*(#REF!&lt;&gt;""))</f>
        <v>#REF!</v>
      </c>
      <c r="F73" s="7" t="e">
        <f>SUMPRODUCT((#REF!=$B73)*(#REF!&lt;&gt;""))</f>
        <v>#REF!</v>
      </c>
      <c r="G73" s="7" t="e">
        <f>SUMPRODUCT((#REF!=$B73)*(#REF!&lt;&gt;""))</f>
        <v>#REF!</v>
      </c>
      <c r="H73" s="7" t="e">
        <f>SUMPRODUCT((#REF!=$B73)*(#REF!&lt;&gt;""))</f>
        <v>#REF!</v>
      </c>
      <c r="I73" s="7" t="e">
        <f>SUMPRODUCT((#REF!=$B73)*(#REF!&lt;&gt;""))</f>
        <v>#REF!</v>
      </c>
      <c r="J73" s="7" t="e">
        <f>SUMPRODUCT((#REF!=$B73)*(#REF!&lt;&gt;""))</f>
        <v>#REF!</v>
      </c>
      <c r="K73" s="7" t="e">
        <f>SUMPRODUCT((#REF!=$B73)*(#REF!&lt;&gt;""))</f>
        <v>#REF!</v>
      </c>
      <c r="M73" s="297" t="e">
        <f t="shared" si="0"/>
        <v>#REF!</v>
      </c>
      <c r="O73" s="373"/>
    </row>
    <row r="74" spans="2:15" ht="12.75">
      <c r="B74" s="373" t="s">
        <v>70</v>
      </c>
      <c r="D74" s="7" t="e">
        <f>SUMPRODUCT((#REF!=$B74)*(#REF!&lt;&gt;""))</f>
        <v>#REF!</v>
      </c>
      <c r="E74" s="7" t="e">
        <f>SUMPRODUCT((#REF!=$B74)*(#REF!&lt;&gt;""))</f>
        <v>#REF!</v>
      </c>
      <c r="F74" s="7" t="e">
        <f>SUMPRODUCT((#REF!=$B74)*(#REF!&lt;&gt;""))</f>
        <v>#REF!</v>
      </c>
      <c r="G74" s="7" t="e">
        <f>SUMPRODUCT((#REF!=$B74)*(#REF!&lt;&gt;""))</f>
        <v>#REF!</v>
      </c>
      <c r="H74" s="7" t="e">
        <f>SUMPRODUCT((#REF!=$B74)*(#REF!&lt;&gt;""))</f>
        <v>#REF!</v>
      </c>
      <c r="I74" s="7" t="e">
        <f>SUMPRODUCT((#REF!=$B74)*(#REF!&lt;&gt;""))</f>
        <v>#REF!</v>
      </c>
      <c r="J74" s="7" t="e">
        <f>SUMPRODUCT((#REF!=$B74)*(#REF!&lt;&gt;""))</f>
        <v>#REF!</v>
      </c>
      <c r="K74" s="7" t="e">
        <f>SUMPRODUCT((#REF!=$B74)*(#REF!&lt;&gt;""))</f>
        <v>#REF!</v>
      </c>
      <c r="M74" s="297" t="e">
        <f t="shared" si="0"/>
        <v>#REF!</v>
      </c>
      <c r="O74" s="373"/>
    </row>
    <row r="75" spans="2:15" ht="12.75">
      <c r="B75" s="373" t="s">
        <v>33</v>
      </c>
      <c r="D75" s="7" t="e">
        <f>SUMPRODUCT((#REF!=$B75)*(#REF!&lt;&gt;""))</f>
        <v>#REF!</v>
      </c>
      <c r="E75" s="7" t="e">
        <f>SUMPRODUCT((#REF!=$B75)*(#REF!&lt;&gt;""))</f>
        <v>#REF!</v>
      </c>
      <c r="F75" s="7" t="e">
        <f>SUMPRODUCT((#REF!=$B75)*(#REF!&lt;&gt;""))</f>
        <v>#REF!</v>
      </c>
      <c r="G75" s="7" t="e">
        <f>SUMPRODUCT((#REF!=$B75)*(#REF!&lt;&gt;""))</f>
        <v>#REF!</v>
      </c>
      <c r="H75" s="7" t="e">
        <f>SUMPRODUCT((#REF!=$B75)*(#REF!&lt;&gt;""))</f>
        <v>#REF!</v>
      </c>
      <c r="I75" s="7" t="e">
        <f>SUMPRODUCT((#REF!=$B75)*(#REF!&lt;&gt;""))</f>
        <v>#REF!</v>
      </c>
      <c r="J75" s="7" t="e">
        <f>SUMPRODUCT((#REF!=$B75)*(#REF!&lt;&gt;""))</f>
        <v>#REF!</v>
      </c>
      <c r="K75" s="7" t="e">
        <f>SUMPRODUCT((#REF!=$B75)*(#REF!&lt;&gt;""))</f>
        <v>#REF!</v>
      </c>
      <c r="M75" s="297" t="e">
        <f t="shared" si="0"/>
        <v>#REF!</v>
      </c>
      <c r="O75" s="373"/>
    </row>
    <row r="76" spans="2:15" ht="12.75">
      <c r="B76" s="373" t="s">
        <v>54</v>
      </c>
      <c r="D76" s="7" t="e">
        <f>SUMPRODUCT((#REF!=$B76)*(#REF!&lt;&gt;""))</f>
        <v>#REF!</v>
      </c>
      <c r="E76" s="7" t="e">
        <f>SUMPRODUCT((#REF!=$B76)*(#REF!&lt;&gt;""))</f>
        <v>#REF!</v>
      </c>
      <c r="F76" s="7" t="e">
        <f>SUMPRODUCT((#REF!=$B76)*(#REF!&lt;&gt;""))</f>
        <v>#REF!</v>
      </c>
      <c r="G76" s="7" t="e">
        <f>SUMPRODUCT((#REF!=$B76)*(#REF!&lt;&gt;""))</f>
        <v>#REF!</v>
      </c>
      <c r="H76" s="7" t="e">
        <f>SUMPRODUCT((#REF!=$B76)*(#REF!&lt;&gt;""))</f>
        <v>#REF!</v>
      </c>
      <c r="I76" s="7" t="e">
        <f>SUMPRODUCT((#REF!=$B76)*(#REF!&lt;&gt;""))</f>
        <v>#REF!</v>
      </c>
      <c r="J76" s="7" t="e">
        <f>SUMPRODUCT((#REF!=$B76)*(#REF!&lt;&gt;""))</f>
        <v>#REF!</v>
      </c>
      <c r="K76" s="7" t="e">
        <f>SUMPRODUCT((#REF!=$B76)*(#REF!&lt;&gt;""))</f>
        <v>#REF!</v>
      </c>
      <c r="M76" s="297" t="e">
        <f t="shared" si="0"/>
        <v>#REF!</v>
      </c>
      <c r="O76" s="369"/>
    </row>
    <row r="77" spans="2:15" ht="12.75">
      <c r="B77" s="373" t="s">
        <v>331</v>
      </c>
      <c r="D77" s="7" t="e">
        <f>SUMPRODUCT((#REF!=$B77)*(#REF!&lt;&gt;""))</f>
        <v>#REF!</v>
      </c>
      <c r="E77" s="7" t="e">
        <f>SUMPRODUCT((#REF!=$B77)*(#REF!&lt;&gt;""))</f>
        <v>#REF!</v>
      </c>
      <c r="F77" s="7" t="e">
        <f>SUMPRODUCT((#REF!=$B77)*(#REF!&lt;&gt;""))</f>
        <v>#REF!</v>
      </c>
      <c r="G77" s="7" t="e">
        <f>SUMPRODUCT((#REF!=$B77)*(#REF!&lt;&gt;""))</f>
        <v>#REF!</v>
      </c>
      <c r="H77" s="7" t="e">
        <f>SUMPRODUCT((#REF!=$B77)*(#REF!&lt;&gt;""))</f>
        <v>#REF!</v>
      </c>
      <c r="I77" s="7" t="e">
        <f>SUMPRODUCT((#REF!=$B77)*(#REF!&lt;&gt;""))</f>
        <v>#REF!</v>
      </c>
      <c r="J77" s="7" t="e">
        <f>SUMPRODUCT((#REF!=$B77)*(#REF!&lt;&gt;""))</f>
        <v>#REF!</v>
      </c>
      <c r="K77" s="7" t="e">
        <f>SUMPRODUCT((#REF!=$B77)*(#REF!&lt;&gt;""))</f>
        <v>#REF!</v>
      </c>
      <c r="M77" s="297" t="e">
        <f t="shared" si="0"/>
        <v>#REF!</v>
      </c>
      <c r="O77" s="373"/>
    </row>
    <row r="78" spans="2:15" ht="12.75">
      <c r="B78" s="373" t="s">
        <v>189</v>
      </c>
      <c r="D78" s="7" t="e">
        <f>SUMPRODUCT((#REF!=$B78)*(#REF!&lt;&gt;""))</f>
        <v>#REF!</v>
      </c>
      <c r="E78" s="7" t="e">
        <f>SUMPRODUCT((#REF!=$B78)*(#REF!&lt;&gt;""))</f>
        <v>#REF!</v>
      </c>
      <c r="F78" s="7" t="e">
        <f>SUMPRODUCT((#REF!=$B78)*(#REF!&lt;&gt;""))</f>
        <v>#REF!</v>
      </c>
      <c r="G78" s="7" t="e">
        <f>SUMPRODUCT((#REF!=$B78)*(#REF!&lt;&gt;""))</f>
        <v>#REF!</v>
      </c>
      <c r="H78" s="7" t="e">
        <f>SUMPRODUCT((#REF!=$B78)*(#REF!&lt;&gt;""))</f>
        <v>#REF!</v>
      </c>
      <c r="I78" s="7" t="e">
        <f>SUMPRODUCT((#REF!=$B78)*(#REF!&lt;&gt;""))</f>
        <v>#REF!</v>
      </c>
      <c r="J78" s="7" t="e">
        <f>SUMPRODUCT((#REF!=$B78)*(#REF!&lt;&gt;""))</f>
        <v>#REF!</v>
      </c>
      <c r="K78" s="7" t="e">
        <f>SUMPRODUCT((#REF!=$B78)*(#REF!&lt;&gt;""))</f>
        <v>#REF!</v>
      </c>
      <c r="M78" s="297" t="e">
        <f t="shared" si="0"/>
        <v>#REF!</v>
      </c>
      <c r="O78" s="373"/>
    </row>
    <row r="79" spans="2:15" ht="12.75">
      <c r="B79" s="373" t="s">
        <v>379</v>
      </c>
      <c r="D79" s="7" t="e">
        <f>SUMPRODUCT((#REF!=$B79)*(#REF!&lt;&gt;""))</f>
        <v>#REF!</v>
      </c>
      <c r="E79" s="7" t="e">
        <f>SUMPRODUCT((#REF!=$B79)*(#REF!&lt;&gt;""))</f>
        <v>#REF!</v>
      </c>
      <c r="F79" s="7" t="e">
        <f>SUMPRODUCT((#REF!=$B79)*(#REF!&lt;&gt;""))</f>
        <v>#REF!</v>
      </c>
      <c r="G79" s="7" t="e">
        <f>SUMPRODUCT((#REF!=$B79)*(#REF!&lt;&gt;""))</f>
        <v>#REF!</v>
      </c>
      <c r="H79" s="7" t="e">
        <f>SUMPRODUCT((#REF!=$B79)*(#REF!&lt;&gt;""))</f>
        <v>#REF!</v>
      </c>
      <c r="I79" s="7" t="e">
        <f>SUMPRODUCT((#REF!=$B79)*(#REF!&lt;&gt;""))</f>
        <v>#REF!</v>
      </c>
      <c r="J79" s="7" t="e">
        <f>SUMPRODUCT((#REF!=$B79)*(#REF!&lt;&gt;""))</f>
        <v>#REF!</v>
      </c>
      <c r="K79" s="7" t="e">
        <f>SUMPRODUCT((#REF!=$B79)*(#REF!&lt;&gt;""))</f>
        <v>#REF!</v>
      </c>
      <c r="M79" s="297" t="e">
        <f t="shared" si="0"/>
        <v>#REF!</v>
      </c>
      <c r="O79" s="373"/>
    </row>
    <row r="80" spans="2:13" ht="12.75">
      <c r="B80" s="373"/>
      <c r="F80" s="7"/>
      <c r="G80" s="7"/>
      <c r="H80" s="7"/>
      <c r="I80" s="7"/>
      <c r="J80" s="7"/>
      <c r="K80" s="7"/>
      <c r="M80" s="297"/>
    </row>
    <row r="81" spans="2:13" ht="12.75">
      <c r="B81" s="373"/>
      <c r="D81" s="7" t="e">
        <f>SUM(D57:D79)</f>
        <v>#REF!</v>
      </c>
      <c r="E81" s="7" t="e">
        <f>SUM(E57:E79)</f>
        <v>#REF!</v>
      </c>
      <c r="F81" s="7" t="e">
        <f>SUM(F57:F79)</f>
        <v>#REF!</v>
      </c>
      <c r="G81" s="7" t="e">
        <f>SUM(G57:G79)</f>
        <v>#REF!</v>
      </c>
      <c r="H81" s="7" t="e">
        <f>SUM(H57:H79)</f>
        <v>#REF!</v>
      </c>
      <c r="I81" s="7" t="e">
        <f>SUM(I57:I79)</f>
        <v>#REF!</v>
      </c>
      <c r="J81" s="7" t="e">
        <f>SUM(J57:J79)</f>
        <v>#REF!</v>
      </c>
      <c r="K81" s="7" t="e">
        <f>SUM(K57:K79)</f>
        <v>#REF!</v>
      </c>
      <c r="M81" s="297" t="e">
        <f>SUM(D81:K81)</f>
        <v>#REF!</v>
      </c>
    </row>
    <row r="82" ht="12.75">
      <c r="B82" s="373"/>
    </row>
    <row r="83" spans="1:9" ht="15">
      <c r="A83" s="2" t="s">
        <v>71</v>
      </c>
      <c r="B83" s="300"/>
      <c r="C83" s="300"/>
      <c r="D83" s="300"/>
      <c r="E83" s="300"/>
      <c r="F83" s="300"/>
      <c r="G83" s="300"/>
      <c r="H83" s="300"/>
      <c r="I83" s="300"/>
    </row>
    <row r="84" spans="1:13" ht="12.75">
      <c r="A84" s="272"/>
      <c r="B84" s="372"/>
      <c r="C84" s="372"/>
      <c r="D84" s="372" t="s">
        <v>1</v>
      </c>
      <c r="E84" s="372" t="s">
        <v>3</v>
      </c>
      <c r="F84" s="297" t="s">
        <v>2</v>
      </c>
      <c r="G84" s="297" t="s">
        <v>4</v>
      </c>
      <c r="H84" s="297" t="s">
        <v>365</v>
      </c>
      <c r="I84" s="297" t="s">
        <v>300</v>
      </c>
      <c r="J84" s="297" t="s">
        <v>9</v>
      </c>
      <c r="K84" s="297" t="s">
        <v>10</v>
      </c>
      <c r="M84" s="3" t="s">
        <v>264</v>
      </c>
    </row>
    <row r="85" spans="2:13" ht="15">
      <c r="B85" s="373" t="s">
        <v>85</v>
      </c>
      <c r="C85" s="300"/>
      <c r="D85" s="7" t="e">
        <f>SUMPRODUCT((#REF!=$B85)*(#REF!&lt;&gt;""))</f>
        <v>#REF!</v>
      </c>
      <c r="E85" s="7" t="e">
        <f>SUMPRODUCT((#REF!=$B85)*(#REF!&lt;&gt;""))</f>
        <v>#REF!</v>
      </c>
      <c r="F85" s="7" t="e">
        <f>SUMPRODUCT((#REF!=$B85)*(#REF!&lt;&gt;""))</f>
        <v>#REF!</v>
      </c>
      <c r="G85" s="7" t="e">
        <f>SUMPRODUCT((#REF!=$B85)*(#REF!&lt;&gt;""))</f>
        <v>#REF!</v>
      </c>
      <c r="H85" s="7" t="e">
        <f>SUMPRODUCT((#REF!=$B85)*(#REF!&lt;&gt;""))</f>
        <v>#REF!</v>
      </c>
      <c r="I85" s="7" t="e">
        <f>SUMPRODUCT((#REF!=$B85)*(#REF!&lt;&gt;""))</f>
        <v>#REF!</v>
      </c>
      <c r="J85" s="7" t="e">
        <f>SUMPRODUCT((#REF!=$B85)*(#REF!&lt;&gt;""))</f>
        <v>#REF!</v>
      </c>
      <c r="K85" s="7" t="e">
        <f>SUMPRODUCT((#REF!=$B85)*(#REF!&lt;&gt;""))</f>
        <v>#REF!</v>
      </c>
      <c r="M85" s="297" t="e">
        <f aca="true" t="shared" si="1" ref="M85:M107">SUM(D85:K85)</f>
        <v>#REF!</v>
      </c>
    </row>
    <row r="86" spans="2:13" ht="15">
      <c r="B86" s="373" t="s">
        <v>374</v>
      </c>
      <c r="C86" s="300"/>
      <c r="D86" s="7" t="e">
        <f>SUMPRODUCT((#REF!=$B86)*(#REF!&lt;&gt;""))</f>
        <v>#REF!</v>
      </c>
      <c r="E86" s="7" t="e">
        <f>SUMPRODUCT((#REF!=$B86)*(#REF!&lt;&gt;""))</f>
        <v>#REF!</v>
      </c>
      <c r="F86" s="7" t="e">
        <f>SUMPRODUCT((#REF!=$B86)*(#REF!&lt;&gt;""))</f>
        <v>#REF!</v>
      </c>
      <c r="G86" s="7" t="e">
        <f>SUMPRODUCT((#REF!=$B86)*(#REF!&lt;&gt;""))</f>
        <v>#REF!</v>
      </c>
      <c r="H86" s="7" t="e">
        <f>SUMPRODUCT((#REF!=$B86)*(#REF!&lt;&gt;""))</f>
        <v>#REF!</v>
      </c>
      <c r="I86" s="7" t="e">
        <f>SUMPRODUCT((#REF!=$B86)*(#REF!&lt;&gt;""))</f>
        <v>#REF!</v>
      </c>
      <c r="J86" s="7" t="e">
        <f>SUMPRODUCT((#REF!=$B86)*(#REF!&lt;&gt;""))</f>
        <v>#REF!</v>
      </c>
      <c r="K86" s="7" t="e">
        <f>SUMPRODUCT((#REF!=$B86)*(#REF!&lt;&gt;""))</f>
        <v>#REF!</v>
      </c>
      <c r="M86" s="297" t="e">
        <f t="shared" si="1"/>
        <v>#REF!</v>
      </c>
    </row>
    <row r="87" spans="2:13" ht="15">
      <c r="B87" s="373" t="s">
        <v>301</v>
      </c>
      <c r="C87" s="300"/>
      <c r="D87" s="7" t="e">
        <f>SUMPRODUCT((#REF!=$B87)*(#REF!&lt;&gt;""))</f>
        <v>#REF!</v>
      </c>
      <c r="E87" s="7" t="e">
        <f>SUMPRODUCT((#REF!=$B87)*(#REF!&lt;&gt;""))</f>
        <v>#REF!</v>
      </c>
      <c r="F87" s="7" t="e">
        <f>SUMPRODUCT((#REF!=$B87)*(#REF!&lt;&gt;""))</f>
        <v>#REF!</v>
      </c>
      <c r="G87" s="7" t="e">
        <f>SUMPRODUCT((#REF!=$B87)*(#REF!&lt;&gt;""))</f>
        <v>#REF!</v>
      </c>
      <c r="H87" s="7" t="e">
        <f>SUMPRODUCT((#REF!=$B87)*(#REF!&lt;&gt;""))</f>
        <v>#REF!</v>
      </c>
      <c r="I87" s="7" t="e">
        <f>SUMPRODUCT((#REF!=$B87)*(#REF!&lt;&gt;""))</f>
        <v>#REF!</v>
      </c>
      <c r="J87" s="7" t="e">
        <f>SUMPRODUCT((#REF!=$B87)*(#REF!&lt;&gt;""))</f>
        <v>#REF!</v>
      </c>
      <c r="K87" s="7" t="e">
        <f>SUMPRODUCT((#REF!=$B87)*(#REF!&lt;&gt;""))</f>
        <v>#REF!</v>
      </c>
      <c r="M87" s="297" t="e">
        <f t="shared" si="1"/>
        <v>#REF!</v>
      </c>
    </row>
    <row r="88" spans="2:13" ht="15">
      <c r="B88" s="373" t="s">
        <v>12</v>
      </c>
      <c r="C88" s="300"/>
      <c r="D88" s="7" t="e">
        <f>SUMPRODUCT((#REF!=$B88)*(#REF!&lt;&gt;""))</f>
        <v>#REF!</v>
      </c>
      <c r="E88" s="7" t="e">
        <f>SUMPRODUCT((#REF!=$B88)*(#REF!&lt;&gt;""))</f>
        <v>#REF!</v>
      </c>
      <c r="F88" s="7" t="e">
        <f>SUMPRODUCT((#REF!=$B88)*(#REF!&lt;&gt;""))</f>
        <v>#REF!</v>
      </c>
      <c r="G88" s="7" t="e">
        <f>SUMPRODUCT((#REF!=$B88)*(#REF!&lt;&gt;""))</f>
        <v>#REF!</v>
      </c>
      <c r="H88" s="7" t="e">
        <f>SUMPRODUCT((#REF!=$B88)*(#REF!&lt;&gt;""))</f>
        <v>#REF!</v>
      </c>
      <c r="I88" s="7" t="e">
        <f>SUMPRODUCT((#REF!=$B88)*(#REF!&lt;&gt;""))</f>
        <v>#REF!</v>
      </c>
      <c r="J88" s="7" t="e">
        <f>SUMPRODUCT((#REF!=$B88)*(#REF!&lt;&gt;""))</f>
        <v>#REF!</v>
      </c>
      <c r="K88" s="7" t="e">
        <f>SUMPRODUCT((#REF!=$B88)*(#REF!&lt;&gt;""))</f>
        <v>#REF!</v>
      </c>
      <c r="M88" s="297" t="e">
        <f t="shared" si="1"/>
        <v>#REF!</v>
      </c>
    </row>
    <row r="89" spans="2:13" ht="15">
      <c r="B89" s="373" t="s">
        <v>15</v>
      </c>
      <c r="C89" s="300"/>
      <c r="D89" s="7" t="e">
        <f>SUMPRODUCT((#REF!=$B89)*(#REF!&lt;&gt;""))</f>
        <v>#REF!</v>
      </c>
      <c r="E89" s="7" t="e">
        <f>SUMPRODUCT((#REF!=$B89)*(#REF!&lt;&gt;""))</f>
        <v>#REF!</v>
      </c>
      <c r="F89" s="7" t="e">
        <f>SUMPRODUCT((#REF!=$B89)*(#REF!&lt;&gt;""))</f>
        <v>#REF!</v>
      </c>
      <c r="G89" s="7" t="e">
        <f>SUMPRODUCT((#REF!=$B89)*(#REF!&lt;&gt;""))</f>
        <v>#REF!</v>
      </c>
      <c r="H89" s="7" t="e">
        <f>SUMPRODUCT((#REF!=$B89)*(#REF!&lt;&gt;""))</f>
        <v>#REF!</v>
      </c>
      <c r="I89" s="7" t="e">
        <f>SUMPRODUCT((#REF!=$B89)*(#REF!&lt;&gt;""))</f>
        <v>#REF!</v>
      </c>
      <c r="J89" s="7" t="e">
        <f>SUMPRODUCT((#REF!=$B89)*(#REF!&lt;&gt;""))</f>
        <v>#REF!</v>
      </c>
      <c r="K89" s="7" t="e">
        <f>SUMPRODUCT((#REF!=$B89)*(#REF!&lt;&gt;""))</f>
        <v>#REF!</v>
      </c>
      <c r="M89" s="297" t="e">
        <f t="shared" si="1"/>
        <v>#REF!</v>
      </c>
    </row>
    <row r="90" spans="2:13" ht="15">
      <c r="B90" s="373" t="s">
        <v>375</v>
      </c>
      <c r="C90" s="300"/>
      <c r="D90" s="7" t="e">
        <f>SUMPRODUCT((#REF!=$B90)*(#REF!&lt;&gt;""))</f>
        <v>#REF!</v>
      </c>
      <c r="E90" s="7" t="e">
        <f>SUMPRODUCT((#REF!=$B90)*(#REF!&lt;&gt;""))</f>
        <v>#REF!</v>
      </c>
      <c r="F90" s="7" t="e">
        <f>SUMPRODUCT((#REF!=$B90)*(#REF!&lt;&gt;""))</f>
        <v>#REF!</v>
      </c>
      <c r="G90" s="7" t="e">
        <f>SUMPRODUCT((#REF!=$B90)*(#REF!&lt;&gt;""))</f>
        <v>#REF!</v>
      </c>
      <c r="H90" s="7" t="e">
        <f>SUMPRODUCT((#REF!=$B90)*(#REF!&lt;&gt;""))</f>
        <v>#REF!</v>
      </c>
      <c r="I90" s="7" t="e">
        <f>SUMPRODUCT((#REF!=$B90)*(#REF!&lt;&gt;""))</f>
        <v>#REF!</v>
      </c>
      <c r="J90" s="7" t="e">
        <f>SUMPRODUCT((#REF!=$B90)*(#REF!&lt;&gt;""))</f>
        <v>#REF!</v>
      </c>
      <c r="K90" s="7" t="e">
        <f>SUMPRODUCT((#REF!=$B90)*(#REF!&lt;&gt;""))</f>
        <v>#REF!</v>
      </c>
      <c r="M90" s="297" t="e">
        <f t="shared" si="1"/>
        <v>#REF!</v>
      </c>
    </row>
    <row r="91" spans="2:13" ht="15">
      <c r="B91" s="373" t="s">
        <v>206</v>
      </c>
      <c r="C91" s="300"/>
      <c r="D91" s="7" t="e">
        <f>SUMPRODUCT((#REF!=$B91)*(#REF!&lt;&gt;""))</f>
        <v>#REF!</v>
      </c>
      <c r="E91" s="7" t="e">
        <f>SUMPRODUCT((#REF!=$B91)*(#REF!&lt;&gt;""))</f>
        <v>#REF!</v>
      </c>
      <c r="F91" s="7" t="e">
        <f>SUMPRODUCT((#REF!=$B91)*(#REF!&lt;&gt;""))</f>
        <v>#REF!</v>
      </c>
      <c r="G91" s="7" t="e">
        <f>SUMPRODUCT((#REF!=$B91)*(#REF!&lt;&gt;""))</f>
        <v>#REF!</v>
      </c>
      <c r="H91" s="7" t="e">
        <f>SUMPRODUCT((#REF!=$B91)*(#REF!&lt;&gt;""))</f>
        <v>#REF!</v>
      </c>
      <c r="I91" s="7" t="e">
        <f>SUMPRODUCT((#REF!=$B91)*(#REF!&lt;&gt;""))</f>
        <v>#REF!</v>
      </c>
      <c r="J91" s="7" t="e">
        <f>SUMPRODUCT((#REF!=$B91)*(#REF!&lt;&gt;""))</f>
        <v>#REF!</v>
      </c>
      <c r="K91" s="7" t="e">
        <f>SUMPRODUCT((#REF!=$B91)*(#REF!&lt;&gt;""))</f>
        <v>#REF!</v>
      </c>
      <c r="M91" s="297" t="e">
        <f t="shared" si="1"/>
        <v>#REF!</v>
      </c>
    </row>
    <row r="92" spans="2:13" ht="15">
      <c r="B92" s="373" t="s">
        <v>148</v>
      </c>
      <c r="C92" s="300"/>
      <c r="D92" s="7" t="e">
        <f>SUMPRODUCT((#REF!=$B92)*(#REF!&lt;&gt;""))</f>
        <v>#REF!</v>
      </c>
      <c r="E92" s="7" t="e">
        <f>SUMPRODUCT((#REF!=$B92)*(#REF!&lt;&gt;""))</f>
        <v>#REF!</v>
      </c>
      <c r="F92" s="7" t="e">
        <f>SUMPRODUCT((#REF!=$B92)*(#REF!&lt;&gt;""))</f>
        <v>#REF!</v>
      </c>
      <c r="G92" s="7" t="e">
        <f>SUMPRODUCT((#REF!=$B92)*(#REF!&lt;&gt;""))</f>
        <v>#REF!</v>
      </c>
      <c r="H92" s="7" t="e">
        <f>SUMPRODUCT((#REF!=$B92)*(#REF!&lt;&gt;""))</f>
        <v>#REF!</v>
      </c>
      <c r="I92" s="7" t="e">
        <f>SUMPRODUCT((#REF!=$B92)*(#REF!&lt;&gt;""))</f>
        <v>#REF!</v>
      </c>
      <c r="J92" s="7" t="e">
        <f>SUMPRODUCT((#REF!=$B92)*(#REF!&lt;&gt;""))</f>
        <v>#REF!</v>
      </c>
      <c r="K92" s="7" t="e">
        <f>SUMPRODUCT((#REF!=$B92)*(#REF!&lt;&gt;""))</f>
        <v>#REF!</v>
      </c>
      <c r="M92" s="297" t="e">
        <f t="shared" si="1"/>
        <v>#REF!</v>
      </c>
    </row>
    <row r="93" spans="2:13" ht="12.75">
      <c r="B93" s="373" t="s">
        <v>78</v>
      </c>
      <c r="D93" s="7" t="e">
        <f>SUMPRODUCT((#REF!=$B93)*(#REF!&lt;&gt;""))</f>
        <v>#REF!</v>
      </c>
      <c r="E93" s="7" t="e">
        <f>SUMPRODUCT((#REF!=$B93)*(#REF!&lt;&gt;""))</f>
        <v>#REF!</v>
      </c>
      <c r="F93" s="7" t="e">
        <f>SUMPRODUCT((#REF!=$B93)*(#REF!&lt;&gt;""))</f>
        <v>#REF!</v>
      </c>
      <c r="G93" s="7" t="e">
        <f>SUMPRODUCT((#REF!=$B93)*(#REF!&lt;&gt;""))</f>
        <v>#REF!</v>
      </c>
      <c r="H93" s="7" t="e">
        <f>SUMPRODUCT((#REF!=$B93)*(#REF!&lt;&gt;""))</f>
        <v>#REF!</v>
      </c>
      <c r="I93" s="7" t="e">
        <f>SUMPRODUCT((#REF!=$B93)*(#REF!&lt;&gt;""))</f>
        <v>#REF!</v>
      </c>
      <c r="J93" s="7" t="e">
        <f>SUMPRODUCT((#REF!=$B93)*(#REF!&lt;&gt;""))</f>
        <v>#REF!</v>
      </c>
      <c r="K93" s="7" t="e">
        <f>SUMPRODUCT((#REF!=$B93)*(#REF!&lt;&gt;""))</f>
        <v>#REF!</v>
      </c>
      <c r="M93" s="297" t="e">
        <f t="shared" si="1"/>
        <v>#REF!</v>
      </c>
    </row>
    <row r="94" spans="2:13" ht="12.75">
      <c r="B94" s="373" t="s">
        <v>376</v>
      </c>
      <c r="D94" s="7" t="e">
        <f>SUMPRODUCT((#REF!=$B94)*(#REF!&lt;&gt;""))</f>
        <v>#REF!</v>
      </c>
      <c r="E94" s="7" t="e">
        <f>SUMPRODUCT((#REF!=$B94)*(#REF!&lt;&gt;""))</f>
        <v>#REF!</v>
      </c>
      <c r="F94" s="7" t="e">
        <f>SUMPRODUCT((#REF!=$B94)*(#REF!&lt;&gt;""))</f>
        <v>#REF!</v>
      </c>
      <c r="G94" s="7" t="e">
        <f>SUMPRODUCT((#REF!=$B94)*(#REF!&lt;&gt;""))</f>
        <v>#REF!</v>
      </c>
      <c r="H94" s="7" t="e">
        <f>SUMPRODUCT((#REF!=$B94)*(#REF!&lt;&gt;""))</f>
        <v>#REF!</v>
      </c>
      <c r="I94" s="7" t="e">
        <f>SUMPRODUCT((#REF!=$B94)*(#REF!&lt;&gt;""))</f>
        <v>#REF!</v>
      </c>
      <c r="J94" s="7" t="e">
        <f>SUMPRODUCT((#REF!=$B94)*(#REF!&lt;&gt;""))</f>
        <v>#REF!</v>
      </c>
      <c r="K94" s="7" t="e">
        <f>SUMPRODUCT((#REF!=$B94)*(#REF!&lt;&gt;""))</f>
        <v>#REF!</v>
      </c>
      <c r="M94" s="297" t="e">
        <f t="shared" si="1"/>
        <v>#REF!</v>
      </c>
    </row>
    <row r="95" spans="2:13" ht="12.75">
      <c r="B95" s="369" t="s">
        <v>316</v>
      </c>
      <c r="D95" s="7" t="e">
        <f>SUMPRODUCT((#REF!=$B95)*(#REF!&lt;&gt;""))</f>
        <v>#REF!</v>
      </c>
      <c r="E95" s="7" t="e">
        <f>SUMPRODUCT((#REF!=$B95)*(#REF!&lt;&gt;""))</f>
        <v>#REF!</v>
      </c>
      <c r="F95" s="7" t="e">
        <f>SUMPRODUCT((#REF!=$B95)*(#REF!&lt;&gt;""))</f>
        <v>#REF!</v>
      </c>
      <c r="G95" s="7" t="e">
        <f>SUMPRODUCT((#REF!=$B95)*(#REF!&lt;&gt;""))</f>
        <v>#REF!</v>
      </c>
      <c r="H95" s="7" t="e">
        <f>SUMPRODUCT((#REF!=$B95)*(#REF!&lt;&gt;""))</f>
        <v>#REF!</v>
      </c>
      <c r="I95" s="7" t="e">
        <f>SUMPRODUCT((#REF!=$B95)*(#REF!&lt;&gt;""))</f>
        <v>#REF!</v>
      </c>
      <c r="J95" s="7" t="e">
        <f>SUMPRODUCT((#REF!=$B95)*(#REF!&lt;&gt;""))</f>
        <v>#REF!</v>
      </c>
      <c r="K95" s="7" t="e">
        <f>SUMPRODUCT((#REF!=$B95)*(#REF!&lt;&gt;""))</f>
        <v>#REF!</v>
      </c>
      <c r="M95" s="297" t="e">
        <f t="shared" si="1"/>
        <v>#REF!</v>
      </c>
    </row>
    <row r="96" spans="2:13" ht="12.75">
      <c r="B96" s="369" t="s">
        <v>41</v>
      </c>
      <c r="D96" s="7" t="e">
        <f>SUMPRODUCT((#REF!=$B96)*(#REF!&lt;&gt;""))</f>
        <v>#REF!</v>
      </c>
      <c r="E96" s="7" t="e">
        <f>SUMPRODUCT((#REF!=$B96)*(#REF!&lt;&gt;""))</f>
        <v>#REF!</v>
      </c>
      <c r="F96" s="7" t="e">
        <f>SUMPRODUCT((#REF!=$B96)*(#REF!&lt;&gt;""))</f>
        <v>#REF!</v>
      </c>
      <c r="G96" s="7" t="e">
        <f>SUMPRODUCT((#REF!=$B96)*(#REF!&lt;&gt;""))</f>
        <v>#REF!</v>
      </c>
      <c r="H96" s="7" t="e">
        <f>SUMPRODUCT((#REF!=$B96)*(#REF!&lt;&gt;""))</f>
        <v>#REF!</v>
      </c>
      <c r="I96" s="7" t="e">
        <f>SUMPRODUCT((#REF!=$B96)*(#REF!&lt;&gt;""))</f>
        <v>#REF!</v>
      </c>
      <c r="J96" s="7" t="e">
        <f>SUMPRODUCT((#REF!=$B96)*(#REF!&lt;&gt;""))</f>
        <v>#REF!</v>
      </c>
      <c r="K96" s="7" t="e">
        <f>SUMPRODUCT((#REF!=$B96)*(#REF!&lt;&gt;""))</f>
        <v>#REF!</v>
      </c>
      <c r="M96" s="297" t="e">
        <f t="shared" si="1"/>
        <v>#REF!</v>
      </c>
    </row>
    <row r="97" spans="2:13" ht="12.75">
      <c r="B97" s="369" t="s">
        <v>120</v>
      </c>
      <c r="D97" s="7" t="e">
        <f>SUMPRODUCT((#REF!=$B97)*(#REF!&lt;&gt;""))</f>
        <v>#REF!</v>
      </c>
      <c r="E97" s="7" t="e">
        <f>SUMPRODUCT((#REF!=$B97)*(#REF!&lt;&gt;""))</f>
        <v>#REF!</v>
      </c>
      <c r="F97" s="7" t="e">
        <f>SUMPRODUCT((#REF!=$B97)*(#REF!&lt;&gt;""))</f>
        <v>#REF!</v>
      </c>
      <c r="G97" s="7" t="e">
        <f>SUMPRODUCT((#REF!=$B97)*(#REF!&lt;&gt;""))</f>
        <v>#REF!</v>
      </c>
      <c r="H97" s="7" t="e">
        <f>SUMPRODUCT((#REF!=$B97)*(#REF!&lt;&gt;""))</f>
        <v>#REF!</v>
      </c>
      <c r="I97" s="7" t="e">
        <f>SUMPRODUCT((#REF!=$B97)*(#REF!&lt;&gt;""))</f>
        <v>#REF!</v>
      </c>
      <c r="J97" s="7" t="e">
        <f>SUMPRODUCT((#REF!=$B97)*(#REF!&lt;&gt;""))</f>
        <v>#REF!</v>
      </c>
      <c r="K97" s="7" t="e">
        <f>SUMPRODUCT((#REF!=$B97)*(#REF!&lt;&gt;""))</f>
        <v>#REF!</v>
      </c>
      <c r="M97" s="297" t="e">
        <f t="shared" si="1"/>
        <v>#REF!</v>
      </c>
    </row>
    <row r="98" spans="2:13" ht="12.75">
      <c r="B98" s="373" t="s">
        <v>377</v>
      </c>
      <c r="D98" s="7" t="e">
        <f>SUMPRODUCT((#REF!=$B98)*(#REF!&lt;&gt;""))</f>
        <v>#REF!</v>
      </c>
      <c r="E98" s="7" t="e">
        <f>SUMPRODUCT((#REF!=$B98)*(#REF!&lt;&gt;""))</f>
        <v>#REF!</v>
      </c>
      <c r="F98" s="7" t="e">
        <f>SUMPRODUCT((#REF!=$B98)*(#REF!&lt;&gt;""))</f>
        <v>#REF!</v>
      </c>
      <c r="G98" s="7" t="e">
        <f>SUMPRODUCT((#REF!=$B98)*(#REF!&lt;&gt;""))</f>
        <v>#REF!</v>
      </c>
      <c r="H98" s="7" t="e">
        <f>SUMPRODUCT((#REF!=$B98)*(#REF!&lt;&gt;""))</f>
        <v>#REF!</v>
      </c>
      <c r="I98" s="7" t="e">
        <f>SUMPRODUCT((#REF!=$B98)*(#REF!&lt;&gt;""))</f>
        <v>#REF!</v>
      </c>
      <c r="J98" s="7" t="e">
        <f>SUMPRODUCT((#REF!=$B98)*(#REF!&lt;&gt;""))</f>
        <v>#REF!</v>
      </c>
      <c r="K98" s="7" t="e">
        <f>SUMPRODUCT((#REF!=$B98)*(#REF!&lt;&gt;""))</f>
        <v>#REF!</v>
      </c>
      <c r="M98" s="297" t="e">
        <f t="shared" si="1"/>
        <v>#REF!</v>
      </c>
    </row>
    <row r="99" spans="2:13" ht="12.75">
      <c r="B99" s="369" t="s">
        <v>181</v>
      </c>
      <c r="D99" s="7" t="e">
        <f>SUMPRODUCT((#REF!=$B99)*(#REF!&lt;&gt;""))</f>
        <v>#REF!</v>
      </c>
      <c r="E99" s="7" t="e">
        <f>SUMPRODUCT((#REF!=$B99)*(#REF!&lt;&gt;""))</f>
        <v>#REF!</v>
      </c>
      <c r="F99" s="7" t="e">
        <f>SUMPRODUCT((#REF!=$B99)*(#REF!&lt;&gt;""))</f>
        <v>#REF!</v>
      </c>
      <c r="G99" s="7" t="e">
        <f>SUMPRODUCT((#REF!=$B99)*(#REF!&lt;&gt;""))</f>
        <v>#REF!</v>
      </c>
      <c r="H99" s="7" t="e">
        <f>SUMPRODUCT((#REF!=$B99)*(#REF!&lt;&gt;""))</f>
        <v>#REF!</v>
      </c>
      <c r="I99" s="7" t="e">
        <f>SUMPRODUCT((#REF!=$B99)*(#REF!&lt;&gt;""))</f>
        <v>#REF!</v>
      </c>
      <c r="J99" s="7" t="e">
        <f>SUMPRODUCT((#REF!=$B99)*(#REF!&lt;&gt;""))</f>
        <v>#REF!</v>
      </c>
      <c r="K99" s="7" t="e">
        <f>SUMPRODUCT((#REF!=$B99)*(#REF!&lt;&gt;""))</f>
        <v>#REF!</v>
      </c>
      <c r="M99" s="297" t="e">
        <f t="shared" si="1"/>
        <v>#REF!</v>
      </c>
    </row>
    <row r="100" spans="2:13" ht="12.75">
      <c r="B100" s="373" t="s">
        <v>378</v>
      </c>
      <c r="D100" s="7" t="e">
        <f>SUMPRODUCT((#REF!=$B100)*(#REF!&lt;&gt;""))</f>
        <v>#REF!</v>
      </c>
      <c r="E100" s="7" t="e">
        <f>SUMPRODUCT((#REF!=$B100)*(#REF!&lt;&gt;""))</f>
        <v>#REF!</v>
      </c>
      <c r="F100" s="7" t="e">
        <f>SUMPRODUCT((#REF!=$B100)*(#REF!&lt;&gt;""))</f>
        <v>#REF!</v>
      </c>
      <c r="G100" s="7" t="e">
        <f>SUMPRODUCT((#REF!=$B100)*(#REF!&lt;&gt;""))</f>
        <v>#REF!</v>
      </c>
      <c r="H100" s="7" t="e">
        <f>SUMPRODUCT((#REF!=$B100)*(#REF!&lt;&gt;""))</f>
        <v>#REF!</v>
      </c>
      <c r="I100" s="7" t="e">
        <f>SUMPRODUCT((#REF!=$B100)*(#REF!&lt;&gt;""))</f>
        <v>#REF!</v>
      </c>
      <c r="J100" s="7" t="e">
        <f>SUMPRODUCT((#REF!=$B100)*(#REF!&lt;&gt;""))</f>
        <v>#REF!</v>
      </c>
      <c r="K100" s="7" t="e">
        <f>SUMPRODUCT((#REF!=$B100)*(#REF!&lt;&gt;""))</f>
        <v>#REF!</v>
      </c>
      <c r="M100" s="297" t="e">
        <f t="shared" si="1"/>
        <v>#REF!</v>
      </c>
    </row>
    <row r="101" spans="2:13" ht="12.75">
      <c r="B101" s="373" t="s">
        <v>165</v>
      </c>
      <c r="D101" s="7" t="e">
        <f>SUMPRODUCT((#REF!=$B101)*(#REF!&lt;&gt;""))</f>
        <v>#REF!</v>
      </c>
      <c r="E101" s="7" t="e">
        <f>SUMPRODUCT((#REF!=$B101)*(#REF!&lt;&gt;""))</f>
        <v>#REF!</v>
      </c>
      <c r="F101" s="7" t="e">
        <f>SUMPRODUCT((#REF!=$B101)*(#REF!&lt;&gt;""))</f>
        <v>#REF!</v>
      </c>
      <c r="G101" s="7" t="e">
        <f>SUMPRODUCT((#REF!=$B101)*(#REF!&lt;&gt;""))</f>
        <v>#REF!</v>
      </c>
      <c r="H101" s="7" t="e">
        <f>SUMPRODUCT((#REF!=$B101)*(#REF!&lt;&gt;""))</f>
        <v>#REF!</v>
      </c>
      <c r="I101" s="7" t="e">
        <f>SUMPRODUCT((#REF!=$B101)*(#REF!&lt;&gt;""))</f>
        <v>#REF!</v>
      </c>
      <c r="J101" s="7" t="e">
        <f>SUMPRODUCT((#REF!=$B101)*(#REF!&lt;&gt;""))</f>
        <v>#REF!</v>
      </c>
      <c r="K101" s="7" t="e">
        <f>SUMPRODUCT((#REF!=$B101)*(#REF!&lt;&gt;""))</f>
        <v>#REF!</v>
      </c>
      <c r="M101" s="297" t="e">
        <f t="shared" si="1"/>
        <v>#REF!</v>
      </c>
    </row>
    <row r="102" spans="2:13" ht="12.75">
      <c r="B102" s="373" t="s">
        <v>70</v>
      </c>
      <c r="D102" s="7" t="e">
        <f>SUMPRODUCT((#REF!=$B102)*(#REF!&lt;&gt;""))</f>
        <v>#REF!</v>
      </c>
      <c r="E102" s="7" t="e">
        <f>SUMPRODUCT((#REF!=$B102)*(#REF!&lt;&gt;""))</f>
        <v>#REF!</v>
      </c>
      <c r="F102" s="7" t="e">
        <f>SUMPRODUCT((#REF!=$B102)*(#REF!&lt;&gt;""))</f>
        <v>#REF!</v>
      </c>
      <c r="G102" s="7" t="e">
        <f>SUMPRODUCT((#REF!=$B102)*(#REF!&lt;&gt;""))</f>
        <v>#REF!</v>
      </c>
      <c r="H102" s="7" t="e">
        <f>SUMPRODUCT((#REF!=$B102)*(#REF!&lt;&gt;""))</f>
        <v>#REF!</v>
      </c>
      <c r="I102" s="7" t="e">
        <f>SUMPRODUCT((#REF!=$B102)*(#REF!&lt;&gt;""))</f>
        <v>#REF!</v>
      </c>
      <c r="J102" s="7" t="e">
        <f>SUMPRODUCT((#REF!=$B102)*(#REF!&lt;&gt;""))</f>
        <v>#REF!</v>
      </c>
      <c r="K102" s="7" t="e">
        <f>SUMPRODUCT((#REF!=$B102)*(#REF!&lt;&gt;""))</f>
        <v>#REF!</v>
      </c>
      <c r="M102" s="297" t="e">
        <f t="shared" si="1"/>
        <v>#REF!</v>
      </c>
    </row>
    <row r="103" spans="2:13" ht="12.75">
      <c r="B103" s="373" t="s">
        <v>33</v>
      </c>
      <c r="D103" s="7" t="e">
        <f>SUMPRODUCT((#REF!=$B103)*(#REF!&lt;&gt;""))</f>
        <v>#REF!</v>
      </c>
      <c r="E103" s="7" t="e">
        <f>SUMPRODUCT((#REF!=$B103)*(#REF!&lt;&gt;""))</f>
        <v>#REF!</v>
      </c>
      <c r="F103" s="7" t="e">
        <f>SUMPRODUCT((#REF!=$B103)*(#REF!&lt;&gt;""))</f>
        <v>#REF!</v>
      </c>
      <c r="G103" s="7" t="e">
        <f>SUMPRODUCT((#REF!=$B103)*(#REF!&lt;&gt;""))</f>
        <v>#REF!</v>
      </c>
      <c r="H103" s="7" t="e">
        <f>SUMPRODUCT((#REF!=$B103)*(#REF!&lt;&gt;""))</f>
        <v>#REF!</v>
      </c>
      <c r="I103" s="7" t="e">
        <f>SUMPRODUCT((#REF!=$B103)*(#REF!&lt;&gt;""))</f>
        <v>#REF!</v>
      </c>
      <c r="J103" s="7" t="e">
        <f>SUMPRODUCT((#REF!=$B103)*(#REF!&lt;&gt;""))</f>
        <v>#REF!</v>
      </c>
      <c r="K103" s="7" t="e">
        <f>SUMPRODUCT((#REF!=$B103)*(#REF!&lt;&gt;""))</f>
        <v>#REF!</v>
      </c>
      <c r="M103" s="297" t="e">
        <f t="shared" si="1"/>
        <v>#REF!</v>
      </c>
    </row>
    <row r="104" spans="2:13" ht="12.75">
      <c r="B104" s="373" t="s">
        <v>54</v>
      </c>
      <c r="D104" s="7" t="e">
        <f>SUMPRODUCT((#REF!=$B104)*(#REF!&lt;&gt;""))</f>
        <v>#REF!</v>
      </c>
      <c r="E104" s="7" t="e">
        <f>SUMPRODUCT((#REF!=$B104)*(#REF!&lt;&gt;""))</f>
        <v>#REF!</v>
      </c>
      <c r="F104" s="7" t="e">
        <f>SUMPRODUCT((#REF!=$B104)*(#REF!&lt;&gt;""))</f>
        <v>#REF!</v>
      </c>
      <c r="G104" s="7" t="e">
        <f>SUMPRODUCT((#REF!=$B104)*(#REF!&lt;&gt;""))</f>
        <v>#REF!</v>
      </c>
      <c r="H104" s="7" t="e">
        <f>SUMPRODUCT((#REF!=$B104)*(#REF!&lt;&gt;""))</f>
        <v>#REF!</v>
      </c>
      <c r="I104" s="7" t="e">
        <f>SUMPRODUCT((#REF!=$B104)*(#REF!&lt;&gt;""))</f>
        <v>#REF!</v>
      </c>
      <c r="J104" s="7" t="e">
        <f>SUMPRODUCT((#REF!=$B104)*(#REF!&lt;&gt;""))</f>
        <v>#REF!</v>
      </c>
      <c r="K104" s="7" t="e">
        <f>SUMPRODUCT((#REF!=$B104)*(#REF!&lt;&gt;""))</f>
        <v>#REF!</v>
      </c>
      <c r="M104" s="297" t="e">
        <f t="shared" si="1"/>
        <v>#REF!</v>
      </c>
    </row>
    <row r="105" spans="2:13" ht="12.75">
      <c r="B105" s="373" t="s">
        <v>331</v>
      </c>
      <c r="D105" s="7" t="e">
        <f>SUMPRODUCT((#REF!=$B105)*(#REF!&lt;&gt;""))</f>
        <v>#REF!</v>
      </c>
      <c r="E105" s="7" t="e">
        <f>SUMPRODUCT((#REF!=$B105)*(#REF!&lt;&gt;""))</f>
        <v>#REF!</v>
      </c>
      <c r="F105" s="7" t="e">
        <f>SUMPRODUCT((#REF!=$B105)*(#REF!&lt;&gt;""))</f>
        <v>#REF!</v>
      </c>
      <c r="G105" s="7" t="e">
        <f>SUMPRODUCT((#REF!=$B105)*(#REF!&lt;&gt;""))</f>
        <v>#REF!</v>
      </c>
      <c r="H105" s="7" t="e">
        <f>SUMPRODUCT((#REF!=$B105)*(#REF!&lt;&gt;""))</f>
        <v>#REF!</v>
      </c>
      <c r="I105" s="7" t="e">
        <f>SUMPRODUCT((#REF!=$B105)*(#REF!&lt;&gt;""))</f>
        <v>#REF!</v>
      </c>
      <c r="J105" s="7" t="e">
        <f>SUMPRODUCT((#REF!=$B105)*(#REF!&lt;&gt;""))</f>
        <v>#REF!</v>
      </c>
      <c r="K105" s="7" t="e">
        <f>SUMPRODUCT((#REF!=$B105)*(#REF!&lt;&gt;""))</f>
        <v>#REF!</v>
      </c>
      <c r="M105" s="297" t="e">
        <f t="shared" si="1"/>
        <v>#REF!</v>
      </c>
    </row>
    <row r="106" spans="2:13" ht="12.75">
      <c r="B106" s="373" t="s">
        <v>189</v>
      </c>
      <c r="D106" s="7" t="e">
        <f>SUMPRODUCT((#REF!=$B106)*(#REF!&lt;&gt;""))</f>
        <v>#REF!</v>
      </c>
      <c r="E106" s="7" t="e">
        <f>SUMPRODUCT((#REF!=$B106)*(#REF!&lt;&gt;""))</f>
        <v>#REF!</v>
      </c>
      <c r="F106" s="7" t="e">
        <f>SUMPRODUCT((#REF!=$B106)*(#REF!&lt;&gt;""))</f>
        <v>#REF!</v>
      </c>
      <c r="G106" s="7" t="e">
        <f>SUMPRODUCT((#REF!=$B106)*(#REF!&lt;&gt;""))</f>
        <v>#REF!</v>
      </c>
      <c r="H106" s="7" t="e">
        <f>SUMPRODUCT((#REF!=$B106)*(#REF!&lt;&gt;""))</f>
        <v>#REF!</v>
      </c>
      <c r="I106" s="7" t="e">
        <f>SUMPRODUCT((#REF!=$B106)*(#REF!&lt;&gt;""))</f>
        <v>#REF!</v>
      </c>
      <c r="J106" s="7" t="e">
        <f>SUMPRODUCT((#REF!=$B106)*(#REF!&lt;&gt;""))</f>
        <v>#REF!</v>
      </c>
      <c r="K106" s="7" t="e">
        <f>SUMPRODUCT((#REF!=$B106)*(#REF!&lt;&gt;""))</f>
        <v>#REF!</v>
      </c>
      <c r="M106" s="297" t="e">
        <f t="shared" si="1"/>
        <v>#REF!</v>
      </c>
    </row>
    <row r="107" spans="2:13" ht="12.75">
      <c r="B107" s="373" t="s">
        <v>379</v>
      </c>
      <c r="D107" s="7" t="e">
        <f>SUMPRODUCT((#REF!=$B107)*(#REF!&lt;&gt;""))</f>
        <v>#REF!</v>
      </c>
      <c r="E107" s="7" t="e">
        <f>SUMPRODUCT((#REF!=$B107)*(#REF!&lt;&gt;""))</f>
        <v>#REF!</v>
      </c>
      <c r="F107" s="7" t="e">
        <f>SUMPRODUCT((#REF!=$B107)*(#REF!&lt;&gt;""))</f>
        <v>#REF!</v>
      </c>
      <c r="G107" s="7" t="e">
        <f>SUMPRODUCT((#REF!=$B107)*(#REF!&lt;&gt;""))</f>
        <v>#REF!</v>
      </c>
      <c r="H107" s="7" t="e">
        <f>SUMPRODUCT((#REF!=$B107)*(#REF!&lt;&gt;""))</f>
        <v>#REF!</v>
      </c>
      <c r="I107" s="7" t="e">
        <f>SUMPRODUCT((#REF!=$B107)*(#REF!&lt;&gt;""))</f>
        <v>#REF!</v>
      </c>
      <c r="J107" s="7" t="e">
        <f>SUMPRODUCT((#REF!=$B107)*(#REF!&lt;&gt;""))</f>
        <v>#REF!</v>
      </c>
      <c r="K107" s="7" t="e">
        <f>SUMPRODUCT((#REF!=$B107)*(#REF!&lt;&gt;""))</f>
        <v>#REF!</v>
      </c>
      <c r="M107" s="297" t="e">
        <f t="shared" si="1"/>
        <v>#REF!</v>
      </c>
    </row>
    <row r="108" spans="2:13" ht="12.75">
      <c r="B108" s="373"/>
      <c r="F108" s="7"/>
      <c r="G108" s="7"/>
      <c r="H108" s="7"/>
      <c r="I108" s="7"/>
      <c r="J108" s="7"/>
      <c r="K108" s="7"/>
      <c r="M108" s="297"/>
    </row>
    <row r="109" spans="2:13" ht="12.75">
      <c r="B109" s="373"/>
      <c r="D109" s="7" t="e">
        <f>SUM(D85:D107)</f>
        <v>#REF!</v>
      </c>
      <c r="E109" s="7" t="e">
        <f>SUM(E85:E107)</f>
        <v>#REF!</v>
      </c>
      <c r="F109" s="7" t="e">
        <f>SUM(F85:F107)</f>
        <v>#REF!</v>
      </c>
      <c r="G109" s="7" t="e">
        <f>SUM(G85:G107)</f>
        <v>#REF!</v>
      </c>
      <c r="H109" s="7" t="e">
        <f>SUM(H85:H107)</f>
        <v>#REF!</v>
      </c>
      <c r="I109" s="7" t="e">
        <f>SUM(I85:I107)</f>
        <v>#REF!</v>
      </c>
      <c r="J109" s="7" t="e">
        <f>SUM(J85:J107)</f>
        <v>#REF!</v>
      </c>
      <c r="K109" s="7" t="e">
        <f>SUM(K85:K107)</f>
        <v>#REF!</v>
      </c>
      <c r="M109" s="297" t="e">
        <f>SUM(D109:K109)</f>
        <v>#REF!</v>
      </c>
    </row>
    <row r="110" ht="12.75">
      <c r="B110" s="373"/>
    </row>
    <row r="111" spans="1:9" ht="15">
      <c r="A111" s="2" t="s">
        <v>115</v>
      </c>
      <c r="B111" s="300"/>
      <c r="C111" s="300"/>
      <c r="D111" s="300"/>
      <c r="E111" s="300"/>
      <c r="F111" s="300"/>
      <c r="G111" s="300"/>
      <c r="H111" s="300"/>
      <c r="I111" s="300"/>
    </row>
    <row r="112" spans="1:13" ht="12.75">
      <c r="A112" s="272"/>
      <c r="B112" s="372"/>
      <c r="C112" s="372"/>
      <c r="D112" s="372" t="s">
        <v>1</v>
      </c>
      <c r="E112" s="372" t="s">
        <v>3</v>
      </c>
      <c r="F112" s="297" t="s">
        <v>2</v>
      </c>
      <c r="G112" s="297" t="s">
        <v>4</v>
      </c>
      <c r="H112" s="297" t="s">
        <v>365</v>
      </c>
      <c r="I112" s="297" t="s">
        <v>300</v>
      </c>
      <c r="J112" s="297" t="s">
        <v>9</v>
      </c>
      <c r="K112" s="297" t="s">
        <v>10</v>
      </c>
      <c r="M112" s="3" t="s">
        <v>264</v>
      </c>
    </row>
    <row r="113" spans="1:13" ht="15">
      <c r="A113" s="373"/>
      <c r="B113" s="373" t="s">
        <v>85</v>
      </c>
      <c r="C113" s="300"/>
      <c r="D113" s="300" t="e">
        <f>SUMPRODUCT((#REF!=$B113)*(#REF!&lt;&gt;""))</f>
        <v>#REF!</v>
      </c>
      <c r="E113" s="300" t="e">
        <f>SUMPRODUCT((#REF!=$B113)*(#REF!&lt;&gt;""))</f>
        <v>#REF!</v>
      </c>
      <c r="F113" s="7" t="e">
        <f>SUMPRODUCT((#REF!=$B113)*(#REF!&lt;&gt;""))</f>
        <v>#REF!</v>
      </c>
      <c r="G113" s="7" t="e">
        <f>SUMPRODUCT((#REF!=$B113)*(#REF!&lt;&gt;""))</f>
        <v>#REF!</v>
      </c>
      <c r="H113" s="7" t="e">
        <f>SUMPRODUCT((#REF!=$B113)*(#REF!&lt;&gt;""))</f>
        <v>#REF!</v>
      </c>
      <c r="I113" s="7" t="e">
        <f>SUMPRODUCT((#REF!=$B113)*(#REF!&lt;&gt;""))</f>
        <v>#REF!</v>
      </c>
      <c r="J113" s="7" t="e">
        <f>SUMPRODUCT((#REF!=$B113)*(#REF!&lt;&gt;""))</f>
        <v>#REF!</v>
      </c>
      <c r="K113" s="7" t="e">
        <f>SUMPRODUCT((#REF!=$B113)*(#REF!&lt;&gt;""))</f>
        <v>#REF!</v>
      </c>
      <c r="M113" s="297" t="e">
        <f aca="true" t="shared" si="2" ref="M113:M135">SUM(D113:K113)</f>
        <v>#REF!</v>
      </c>
    </row>
    <row r="114" spans="1:13" ht="15">
      <c r="A114" s="373"/>
      <c r="B114" s="373" t="s">
        <v>374</v>
      </c>
      <c r="D114" s="300" t="e">
        <f>SUMPRODUCT((#REF!=$B114)*(#REF!&lt;&gt;""))</f>
        <v>#REF!</v>
      </c>
      <c r="E114" s="300" t="e">
        <f>SUMPRODUCT((#REF!=$B114)*(#REF!&lt;&gt;""))</f>
        <v>#REF!</v>
      </c>
      <c r="F114" s="7" t="e">
        <f>SUMPRODUCT((#REF!=$B114)*(#REF!&lt;&gt;""))</f>
        <v>#REF!</v>
      </c>
      <c r="G114" s="7" t="e">
        <f>SUMPRODUCT((#REF!=$B114)*(#REF!&lt;&gt;""))</f>
        <v>#REF!</v>
      </c>
      <c r="H114" s="7" t="e">
        <f>SUMPRODUCT((#REF!=$B114)*(#REF!&lt;&gt;""))</f>
        <v>#REF!</v>
      </c>
      <c r="I114" s="7" t="e">
        <f>SUMPRODUCT((#REF!=$B114)*(#REF!&lt;&gt;""))</f>
        <v>#REF!</v>
      </c>
      <c r="J114" s="7" t="e">
        <f>SUMPRODUCT((#REF!=$B114)*(#REF!&lt;&gt;""))</f>
        <v>#REF!</v>
      </c>
      <c r="K114" s="7" t="e">
        <f>SUMPRODUCT((#REF!=$B114)*(#REF!&lt;&gt;""))</f>
        <v>#REF!</v>
      </c>
      <c r="M114" s="297" t="e">
        <f t="shared" si="2"/>
        <v>#REF!</v>
      </c>
    </row>
    <row r="115" spans="1:13" ht="15">
      <c r="A115" s="373"/>
      <c r="B115" s="373" t="s">
        <v>301</v>
      </c>
      <c r="C115" s="300"/>
      <c r="D115" s="300" t="e">
        <f>SUMPRODUCT((#REF!=$B115)*(#REF!&lt;&gt;""))</f>
        <v>#REF!</v>
      </c>
      <c r="E115" s="300" t="e">
        <f>SUMPRODUCT((#REF!=$B115)*(#REF!&lt;&gt;""))</f>
        <v>#REF!</v>
      </c>
      <c r="F115" s="7" t="e">
        <f>SUMPRODUCT((#REF!=$B115)*(#REF!&lt;&gt;""))</f>
        <v>#REF!</v>
      </c>
      <c r="G115" s="7" t="e">
        <f>SUMPRODUCT((#REF!=$B115)*(#REF!&lt;&gt;""))</f>
        <v>#REF!</v>
      </c>
      <c r="H115" s="7" t="e">
        <f>SUMPRODUCT((#REF!=$B115)*(#REF!&lt;&gt;""))</f>
        <v>#REF!</v>
      </c>
      <c r="I115" s="7" t="e">
        <f>SUMPRODUCT((#REF!=$B115)*(#REF!&lt;&gt;""))</f>
        <v>#REF!</v>
      </c>
      <c r="J115" s="7" t="e">
        <f>SUMPRODUCT((#REF!=$B115)*(#REF!&lt;&gt;""))</f>
        <v>#REF!</v>
      </c>
      <c r="K115" s="7" t="e">
        <f>SUMPRODUCT((#REF!=$B115)*(#REF!&lt;&gt;""))</f>
        <v>#REF!</v>
      </c>
      <c r="M115" s="297" t="e">
        <f t="shared" si="2"/>
        <v>#REF!</v>
      </c>
    </row>
    <row r="116" spans="2:13" ht="15">
      <c r="B116" s="373" t="s">
        <v>12</v>
      </c>
      <c r="C116" s="300"/>
      <c r="D116" s="300" t="e">
        <f>SUMPRODUCT((#REF!=$B116)*(#REF!&lt;&gt;""))</f>
        <v>#REF!</v>
      </c>
      <c r="E116" s="300" t="e">
        <f>SUMPRODUCT((#REF!=$B116)*(#REF!&lt;&gt;""))</f>
        <v>#REF!</v>
      </c>
      <c r="F116" s="7" t="e">
        <f>SUMPRODUCT((#REF!=$B116)*(#REF!&lt;&gt;""))</f>
        <v>#REF!</v>
      </c>
      <c r="G116" s="7" t="e">
        <f>SUMPRODUCT((#REF!=$B116)*(#REF!&lt;&gt;""))</f>
        <v>#REF!</v>
      </c>
      <c r="H116" s="7" t="e">
        <f>SUMPRODUCT((#REF!=$B116)*(#REF!&lt;&gt;""))</f>
        <v>#REF!</v>
      </c>
      <c r="I116" s="7" t="e">
        <f>SUMPRODUCT((#REF!=$B116)*(#REF!&lt;&gt;""))</f>
        <v>#REF!</v>
      </c>
      <c r="J116" s="7" t="e">
        <f>SUMPRODUCT((#REF!=$B116)*(#REF!&lt;&gt;""))</f>
        <v>#REF!</v>
      </c>
      <c r="K116" s="7" t="e">
        <f>SUMPRODUCT((#REF!=$B116)*(#REF!&lt;&gt;""))</f>
        <v>#REF!</v>
      </c>
      <c r="M116" s="297" t="e">
        <f t="shared" si="2"/>
        <v>#REF!</v>
      </c>
    </row>
    <row r="117" spans="2:13" ht="15">
      <c r="B117" s="373" t="s">
        <v>15</v>
      </c>
      <c r="C117" s="300"/>
      <c r="D117" s="300" t="e">
        <f>SUMPRODUCT((#REF!=$B117)*(#REF!&lt;&gt;""))</f>
        <v>#REF!</v>
      </c>
      <c r="E117" s="300" t="e">
        <f>SUMPRODUCT((#REF!=$B117)*(#REF!&lt;&gt;""))</f>
        <v>#REF!</v>
      </c>
      <c r="F117" s="7" t="e">
        <f>SUMPRODUCT((#REF!=$B117)*(#REF!&lt;&gt;""))</f>
        <v>#REF!</v>
      </c>
      <c r="G117" s="7" t="e">
        <f>SUMPRODUCT((#REF!=$B117)*(#REF!&lt;&gt;""))</f>
        <v>#REF!</v>
      </c>
      <c r="H117" s="7" t="e">
        <f>SUMPRODUCT((#REF!=$B117)*(#REF!&lt;&gt;""))</f>
        <v>#REF!</v>
      </c>
      <c r="I117" s="7" t="e">
        <f>SUMPRODUCT((#REF!=$B117)*(#REF!&lt;&gt;""))</f>
        <v>#REF!</v>
      </c>
      <c r="J117" s="7" t="e">
        <f>SUMPRODUCT((#REF!=$B117)*(#REF!&lt;&gt;""))</f>
        <v>#REF!</v>
      </c>
      <c r="K117" s="7" t="e">
        <f>SUMPRODUCT((#REF!=$B117)*(#REF!&lt;&gt;""))</f>
        <v>#REF!</v>
      </c>
      <c r="M117" s="297" t="e">
        <f t="shared" si="2"/>
        <v>#REF!</v>
      </c>
    </row>
    <row r="118" spans="2:13" ht="15">
      <c r="B118" s="373" t="s">
        <v>375</v>
      </c>
      <c r="C118" s="300"/>
      <c r="D118" s="300" t="e">
        <f>SUMPRODUCT((#REF!=$B118)*(#REF!&lt;&gt;""))</f>
        <v>#REF!</v>
      </c>
      <c r="E118" s="300" t="e">
        <f>SUMPRODUCT((#REF!=$B118)*(#REF!&lt;&gt;""))</f>
        <v>#REF!</v>
      </c>
      <c r="F118" s="7" t="e">
        <f>SUMPRODUCT((#REF!=$B118)*(#REF!&lt;&gt;""))</f>
        <v>#REF!</v>
      </c>
      <c r="G118" s="7" t="e">
        <f>SUMPRODUCT((#REF!=$B118)*(#REF!&lt;&gt;""))</f>
        <v>#REF!</v>
      </c>
      <c r="H118" s="7" t="e">
        <f>SUMPRODUCT((#REF!=$B118)*(#REF!&lt;&gt;""))</f>
        <v>#REF!</v>
      </c>
      <c r="I118" s="7" t="e">
        <f>SUMPRODUCT((#REF!=$B118)*(#REF!&lt;&gt;""))</f>
        <v>#REF!</v>
      </c>
      <c r="J118" s="7" t="e">
        <f>SUMPRODUCT((#REF!=$B118)*(#REF!&lt;&gt;""))</f>
        <v>#REF!</v>
      </c>
      <c r="K118" s="7" t="e">
        <f>SUMPRODUCT((#REF!=$B118)*(#REF!&lt;&gt;""))</f>
        <v>#REF!</v>
      </c>
      <c r="M118" s="297" t="e">
        <f t="shared" si="2"/>
        <v>#REF!</v>
      </c>
    </row>
    <row r="119" spans="1:13" ht="15">
      <c r="A119" s="373"/>
      <c r="B119" s="373" t="s">
        <v>206</v>
      </c>
      <c r="D119" s="300" t="e">
        <f>SUMPRODUCT((#REF!=$B119)*(#REF!&lt;&gt;""))</f>
        <v>#REF!</v>
      </c>
      <c r="E119" s="300" t="e">
        <f>SUMPRODUCT((#REF!=$B119)*(#REF!&lt;&gt;""))</f>
        <v>#REF!</v>
      </c>
      <c r="F119" s="7" t="e">
        <f>SUMPRODUCT((#REF!=$B119)*(#REF!&lt;&gt;""))</f>
        <v>#REF!</v>
      </c>
      <c r="G119" s="7" t="e">
        <f>SUMPRODUCT((#REF!=$B119)*(#REF!&lt;&gt;""))</f>
        <v>#REF!</v>
      </c>
      <c r="H119" s="7" t="e">
        <f>SUMPRODUCT((#REF!=$B119)*(#REF!&lt;&gt;""))</f>
        <v>#REF!</v>
      </c>
      <c r="I119" s="7" t="e">
        <f>SUMPRODUCT((#REF!=$B119)*(#REF!&lt;&gt;""))</f>
        <v>#REF!</v>
      </c>
      <c r="J119" s="7" t="e">
        <f>SUMPRODUCT((#REF!=$B119)*(#REF!&lt;&gt;""))</f>
        <v>#REF!</v>
      </c>
      <c r="K119" s="7" t="e">
        <f>SUMPRODUCT((#REF!=$B119)*(#REF!&lt;&gt;""))</f>
        <v>#REF!</v>
      </c>
      <c r="M119" s="297" t="e">
        <f t="shared" si="2"/>
        <v>#REF!</v>
      </c>
    </row>
    <row r="120" spans="1:13" ht="15">
      <c r="A120" s="373"/>
      <c r="B120" s="373" t="s">
        <v>148</v>
      </c>
      <c r="D120" s="300" t="e">
        <f>SUMPRODUCT((#REF!=$B120)*(#REF!&lt;&gt;""))</f>
        <v>#REF!</v>
      </c>
      <c r="E120" s="300" t="e">
        <f>SUMPRODUCT((#REF!=$B120)*(#REF!&lt;&gt;""))</f>
        <v>#REF!</v>
      </c>
      <c r="F120" s="7" t="e">
        <f>SUMPRODUCT((#REF!=$B120)*(#REF!&lt;&gt;""))</f>
        <v>#REF!</v>
      </c>
      <c r="G120" s="7" t="e">
        <f>SUMPRODUCT((#REF!=$B120)*(#REF!&lt;&gt;""))</f>
        <v>#REF!</v>
      </c>
      <c r="H120" s="7" t="e">
        <f>SUMPRODUCT((#REF!=$B120)*(#REF!&lt;&gt;""))</f>
        <v>#REF!</v>
      </c>
      <c r="I120" s="7" t="e">
        <f>SUMPRODUCT((#REF!=$B120)*(#REF!&lt;&gt;""))</f>
        <v>#REF!</v>
      </c>
      <c r="J120" s="7" t="e">
        <f>SUMPRODUCT((#REF!=$B120)*(#REF!&lt;&gt;""))</f>
        <v>#REF!</v>
      </c>
      <c r="K120" s="7" t="e">
        <f>SUMPRODUCT((#REF!=$B120)*(#REF!&lt;&gt;""))</f>
        <v>#REF!</v>
      </c>
      <c r="M120" s="297" t="e">
        <f t="shared" si="2"/>
        <v>#REF!</v>
      </c>
    </row>
    <row r="121" spans="2:13" ht="15">
      <c r="B121" s="373" t="s">
        <v>78</v>
      </c>
      <c r="C121" s="300"/>
      <c r="D121" s="300" t="e">
        <f>SUMPRODUCT((#REF!=$B121)*(#REF!&lt;&gt;""))</f>
        <v>#REF!</v>
      </c>
      <c r="E121" s="300" t="e">
        <f>SUMPRODUCT((#REF!=$B121)*(#REF!&lt;&gt;""))</f>
        <v>#REF!</v>
      </c>
      <c r="F121" s="7" t="e">
        <f>SUMPRODUCT((#REF!=$B121)*(#REF!&lt;&gt;""))</f>
        <v>#REF!</v>
      </c>
      <c r="G121" s="7" t="e">
        <f>SUMPRODUCT((#REF!=$B121)*(#REF!&lt;&gt;""))</f>
        <v>#REF!</v>
      </c>
      <c r="H121" s="7" t="e">
        <f>SUMPRODUCT((#REF!=$B121)*(#REF!&lt;&gt;""))</f>
        <v>#REF!</v>
      </c>
      <c r="I121" s="7" t="e">
        <f>SUMPRODUCT((#REF!=$B121)*(#REF!&lt;&gt;""))</f>
        <v>#REF!</v>
      </c>
      <c r="J121" s="7" t="e">
        <f>SUMPRODUCT((#REF!=$B121)*(#REF!&lt;&gt;""))</f>
        <v>#REF!</v>
      </c>
      <c r="K121" s="7" t="e">
        <f>SUMPRODUCT((#REF!=$B121)*(#REF!&lt;&gt;""))</f>
        <v>#REF!</v>
      </c>
      <c r="M121" s="297" t="e">
        <f t="shared" si="2"/>
        <v>#REF!</v>
      </c>
    </row>
    <row r="122" spans="1:13" ht="15">
      <c r="A122" s="373"/>
      <c r="B122" s="373" t="s">
        <v>376</v>
      </c>
      <c r="D122" s="300" t="e">
        <f>SUMPRODUCT((#REF!=$B122)*(#REF!&lt;&gt;""))</f>
        <v>#REF!</v>
      </c>
      <c r="E122" s="300" t="e">
        <f>SUMPRODUCT((#REF!=$B122)*(#REF!&lt;&gt;""))</f>
        <v>#REF!</v>
      </c>
      <c r="F122" s="7" t="e">
        <f>SUMPRODUCT((#REF!=$B122)*(#REF!&lt;&gt;""))</f>
        <v>#REF!</v>
      </c>
      <c r="G122" s="7" t="e">
        <f>SUMPRODUCT((#REF!=$B122)*(#REF!&lt;&gt;""))</f>
        <v>#REF!</v>
      </c>
      <c r="H122" s="7" t="e">
        <f>SUMPRODUCT((#REF!=$B122)*(#REF!&lt;&gt;""))</f>
        <v>#REF!</v>
      </c>
      <c r="I122" s="7" t="e">
        <f>SUMPRODUCT((#REF!=$B122)*(#REF!&lt;&gt;""))</f>
        <v>#REF!</v>
      </c>
      <c r="J122" s="7" t="e">
        <f>SUMPRODUCT((#REF!=$B122)*(#REF!&lt;&gt;""))</f>
        <v>#REF!</v>
      </c>
      <c r="K122" s="7" t="e">
        <f>SUMPRODUCT((#REF!=$B122)*(#REF!&lt;&gt;""))</f>
        <v>#REF!</v>
      </c>
      <c r="M122" s="297" t="e">
        <f t="shared" si="2"/>
        <v>#REF!</v>
      </c>
    </row>
    <row r="123" spans="2:13" ht="15">
      <c r="B123" s="369" t="s">
        <v>316</v>
      </c>
      <c r="C123" s="300"/>
      <c r="D123" s="300" t="e">
        <f>SUMPRODUCT((#REF!=$B123)*(#REF!&lt;&gt;""))</f>
        <v>#REF!</v>
      </c>
      <c r="E123" s="300" t="e">
        <f>SUMPRODUCT((#REF!=$B123)*(#REF!&lt;&gt;""))</f>
        <v>#REF!</v>
      </c>
      <c r="F123" s="7" t="e">
        <f>SUMPRODUCT((#REF!=$B123)*(#REF!&lt;&gt;""))</f>
        <v>#REF!</v>
      </c>
      <c r="G123" s="7" t="e">
        <f>SUMPRODUCT((#REF!=$B123)*(#REF!&lt;&gt;""))</f>
        <v>#REF!</v>
      </c>
      <c r="H123" s="7" t="e">
        <f>SUMPRODUCT((#REF!=$B123)*(#REF!&lt;&gt;""))</f>
        <v>#REF!</v>
      </c>
      <c r="I123" s="7" t="e">
        <f>SUMPRODUCT((#REF!=$B123)*(#REF!&lt;&gt;""))</f>
        <v>#REF!</v>
      </c>
      <c r="J123" s="7" t="e">
        <f>SUMPRODUCT((#REF!=$B123)*(#REF!&lt;&gt;""))</f>
        <v>#REF!</v>
      </c>
      <c r="K123" s="7" t="e">
        <f>SUMPRODUCT((#REF!=$B123)*(#REF!&lt;&gt;""))</f>
        <v>#REF!</v>
      </c>
      <c r="M123" s="297" t="e">
        <f t="shared" si="2"/>
        <v>#REF!</v>
      </c>
    </row>
    <row r="124" spans="2:13" ht="15">
      <c r="B124" s="369" t="s">
        <v>41</v>
      </c>
      <c r="C124" s="300"/>
      <c r="D124" s="300" t="e">
        <f>SUMPRODUCT((#REF!=$B124)*(#REF!&lt;&gt;""))</f>
        <v>#REF!</v>
      </c>
      <c r="E124" s="300" t="e">
        <f>SUMPRODUCT((#REF!=$B124)*(#REF!&lt;&gt;""))</f>
        <v>#REF!</v>
      </c>
      <c r="F124" s="7" t="e">
        <f>SUMPRODUCT((#REF!=$B124)*(#REF!&lt;&gt;""))</f>
        <v>#REF!</v>
      </c>
      <c r="G124" s="7" t="e">
        <f>SUMPRODUCT((#REF!=$B124)*(#REF!&lt;&gt;""))</f>
        <v>#REF!</v>
      </c>
      <c r="H124" s="7" t="e">
        <f>SUMPRODUCT((#REF!=$B124)*(#REF!&lt;&gt;""))</f>
        <v>#REF!</v>
      </c>
      <c r="I124" s="7" t="e">
        <f>SUMPRODUCT((#REF!=$B124)*(#REF!&lt;&gt;""))</f>
        <v>#REF!</v>
      </c>
      <c r="J124" s="7" t="e">
        <f>SUMPRODUCT((#REF!=$B124)*(#REF!&lt;&gt;""))</f>
        <v>#REF!</v>
      </c>
      <c r="K124" s="7" t="e">
        <f>SUMPRODUCT((#REF!=$B124)*(#REF!&lt;&gt;""))</f>
        <v>#REF!</v>
      </c>
      <c r="M124" s="297" t="e">
        <f t="shared" si="2"/>
        <v>#REF!</v>
      </c>
    </row>
    <row r="125" spans="2:13" ht="15">
      <c r="B125" s="369" t="s">
        <v>120</v>
      </c>
      <c r="D125" s="300" t="e">
        <f>SUMPRODUCT((#REF!=$B125)*(#REF!&lt;&gt;""))</f>
        <v>#REF!</v>
      </c>
      <c r="E125" s="300" t="e">
        <f>SUMPRODUCT((#REF!=$B125)*(#REF!&lt;&gt;""))</f>
        <v>#REF!</v>
      </c>
      <c r="F125" s="7" t="e">
        <f>SUMPRODUCT((#REF!=$B125)*(#REF!&lt;&gt;""))</f>
        <v>#REF!</v>
      </c>
      <c r="G125" s="7" t="e">
        <f>SUMPRODUCT((#REF!=$B125)*(#REF!&lt;&gt;""))</f>
        <v>#REF!</v>
      </c>
      <c r="H125" s="7" t="e">
        <f>SUMPRODUCT((#REF!=$B125)*(#REF!&lt;&gt;""))</f>
        <v>#REF!</v>
      </c>
      <c r="I125" s="7" t="e">
        <f>SUMPRODUCT((#REF!=$B125)*(#REF!&lt;&gt;""))</f>
        <v>#REF!</v>
      </c>
      <c r="J125" s="7" t="e">
        <f>SUMPRODUCT((#REF!=$B125)*(#REF!&lt;&gt;""))</f>
        <v>#REF!</v>
      </c>
      <c r="K125" s="7" t="e">
        <f>SUMPRODUCT((#REF!=$B125)*(#REF!&lt;&gt;""))</f>
        <v>#REF!</v>
      </c>
      <c r="M125" s="297" t="e">
        <f t="shared" si="2"/>
        <v>#REF!</v>
      </c>
    </row>
    <row r="126" spans="1:13" ht="15">
      <c r="A126" s="373"/>
      <c r="B126" s="373" t="s">
        <v>377</v>
      </c>
      <c r="D126" s="300" t="e">
        <f>SUMPRODUCT((#REF!=$B126)*(#REF!&lt;&gt;""))</f>
        <v>#REF!</v>
      </c>
      <c r="E126" s="300" t="e">
        <f>SUMPRODUCT((#REF!=$B126)*(#REF!&lt;&gt;""))</f>
        <v>#REF!</v>
      </c>
      <c r="F126" s="7" t="e">
        <f>SUMPRODUCT((#REF!=$B126)*(#REF!&lt;&gt;""))</f>
        <v>#REF!</v>
      </c>
      <c r="G126" s="7" t="e">
        <f>SUMPRODUCT((#REF!=$B126)*(#REF!&lt;&gt;""))</f>
        <v>#REF!</v>
      </c>
      <c r="H126" s="7" t="e">
        <f>SUMPRODUCT((#REF!=$B126)*(#REF!&lt;&gt;""))</f>
        <v>#REF!</v>
      </c>
      <c r="I126" s="7" t="e">
        <f>SUMPRODUCT((#REF!=$B126)*(#REF!&lt;&gt;""))</f>
        <v>#REF!</v>
      </c>
      <c r="J126" s="7" t="e">
        <f>SUMPRODUCT((#REF!=$B126)*(#REF!&lt;&gt;""))</f>
        <v>#REF!</v>
      </c>
      <c r="K126" s="7" t="e">
        <f>SUMPRODUCT((#REF!=$B126)*(#REF!&lt;&gt;""))</f>
        <v>#REF!</v>
      </c>
      <c r="M126" s="297" t="e">
        <f t="shared" si="2"/>
        <v>#REF!</v>
      </c>
    </row>
    <row r="127" spans="2:13" ht="15">
      <c r="B127" s="369" t="s">
        <v>181</v>
      </c>
      <c r="D127" s="300" t="e">
        <f>SUMPRODUCT((#REF!=$B127)*(#REF!&lt;&gt;""))</f>
        <v>#REF!</v>
      </c>
      <c r="E127" s="300" t="e">
        <f>SUMPRODUCT((#REF!=$B127)*(#REF!&lt;&gt;""))</f>
        <v>#REF!</v>
      </c>
      <c r="F127" s="7" t="e">
        <f>SUMPRODUCT((#REF!=$B127)*(#REF!&lt;&gt;""))</f>
        <v>#REF!</v>
      </c>
      <c r="G127" s="7" t="e">
        <f>SUMPRODUCT((#REF!=$B127)*(#REF!&lt;&gt;""))</f>
        <v>#REF!</v>
      </c>
      <c r="H127" s="7" t="e">
        <f>SUMPRODUCT((#REF!=$B127)*(#REF!&lt;&gt;""))</f>
        <v>#REF!</v>
      </c>
      <c r="I127" s="7" t="e">
        <f>SUMPRODUCT((#REF!=$B127)*(#REF!&lt;&gt;""))</f>
        <v>#REF!</v>
      </c>
      <c r="J127" s="7" t="e">
        <f>SUMPRODUCT((#REF!=$B127)*(#REF!&lt;&gt;""))</f>
        <v>#REF!</v>
      </c>
      <c r="K127" s="7" t="e">
        <f>SUMPRODUCT((#REF!=$B127)*(#REF!&lt;&gt;""))</f>
        <v>#REF!</v>
      </c>
      <c r="M127" s="297" t="e">
        <f t="shared" si="2"/>
        <v>#REF!</v>
      </c>
    </row>
    <row r="128" spans="1:13" ht="15">
      <c r="A128" s="373"/>
      <c r="B128" s="373" t="s">
        <v>378</v>
      </c>
      <c r="D128" s="300" t="e">
        <f>SUMPRODUCT((#REF!=$B128)*(#REF!&lt;&gt;""))</f>
        <v>#REF!</v>
      </c>
      <c r="E128" s="300" t="e">
        <f>SUMPRODUCT((#REF!=$B128)*(#REF!&lt;&gt;""))</f>
        <v>#REF!</v>
      </c>
      <c r="F128" s="7" t="e">
        <f>SUMPRODUCT((#REF!=$B128)*(#REF!&lt;&gt;""))</f>
        <v>#REF!</v>
      </c>
      <c r="G128" s="7" t="e">
        <f>SUMPRODUCT((#REF!=$B128)*(#REF!&lt;&gt;""))</f>
        <v>#REF!</v>
      </c>
      <c r="H128" s="7" t="e">
        <f>SUMPRODUCT((#REF!=$B128)*(#REF!&lt;&gt;""))</f>
        <v>#REF!</v>
      </c>
      <c r="I128" s="7" t="e">
        <f>SUMPRODUCT((#REF!=$B128)*(#REF!&lt;&gt;""))</f>
        <v>#REF!</v>
      </c>
      <c r="J128" s="7" t="e">
        <f>SUMPRODUCT((#REF!=$B128)*(#REF!&lt;&gt;""))</f>
        <v>#REF!</v>
      </c>
      <c r="K128" s="7" t="e">
        <f>SUMPRODUCT((#REF!=$B128)*(#REF!&lt;&gt;""))</f>
        <v>#REF!</v>
      </c>
      <c r="M128" s="297" t="e">
        <f t="shared" si="2"/>
        <v>#REF!</v>
      </c>
    </row>
    <row r="129" spans="2:13" ht="15">
      <c r="B129" s="373" t="s">
        <v>165</v>
      </c>
      <c r="D129" s="300" t="e">
        <f>SUMPRODUCT((#REF!=$B129)*(#REF!&lt;&gt;""))</f>
        <v>#REF!</v>
      </c>
      <c r="E129" s="300" t="e">
        <f>SUMPRODUCT((#REF!=$B129)*(#REF!&lt;&gt;""))</f>
        <v>#REF!</v>
      </c>
      <c r="F129" s="7" t="e">
        <f>SUMPRODUCT((#REF!=$B129)*(#REF!&lt;&gt;""))</f>
        <v>#REF!</v>
      </c>
      <c r="G129" s="7" t="e">
        <f>SUMPRODUCT((#REF!=$B129)*(#REF!&lt;&gt;""))</f>
        <v>#REF!</v>
      </c>
      <c r="H129" s="7" t="e">
        <f>SUMPRODUCT((#REF!=$B129)*(#REF!&lt;&gt;""))</f>
        <v>#REF!</v>
      </c>
      <c r="I129" s="7" t="e">
        <f>SUMPRODUCT((#REF!=$B129)*(#REF!&lt;&gt;""))</f>
        <v>#REF!</v>
      </c>
      <c r="J129" s="7" t="e">
        <f>SUMPRODUCT((#REF!=$B129)*(#REF!&lt;&gt;""))</f>
        <v>#REF!</v>
      </c>
      <c r="K129" s="7" t="e">
        <f>SUMPRODUCT((#REF!=$B129)*(#REF!&lt;&gt;""))</f>
        <v>#REF!</v>
      </c>
      <c r="M129" s="297" t="e">
        <f t="shared" si="2"/>
        <v>#REF!</v>
      </c>
    </row>
    <row r="130" spans="2:13" ht="15">
      <c r="B130" s="373" t="s">
        <v>70</v>
      </c>
      <c r="D130" s="300" t="e">
        <f>SUMPRODUCT((#REF!=$B130)*(#REF!&lt;&gt;""))</f>
        <v>#REF!</v>
      </c>
      <c r="E130" s="300" t="e">
        <f>SUMPRODUCT((#REF!=$B130)*(#REF!&lt;&gt;""))</f>
        <v>#REF!</v>
      </c>
      <c r="F130" s="7" t="e">
        <f>SUMPRODUCT((#REF!=$B130)*(#REF!&lt;&gt;""))</f>
        <v>#REF!</v>
      </c>
      <c r="G130" s="7" t="e">
        <f>SUMPRODUCT((#REF!=$B130)*(#REF!&lt;&gt;""))</f>
        <v>#REF!</v>
      </c>
      <c r="H130" s="7" t="e">
        <f>SUMPRODUCT((#REF!=$B130)*(#REF!&lt;&gt;""))</f>
        <v>#REF!</v>
      </c>
      <c r="I130" s="7" t="e">
        <f>SUMPRODUCT((#REF!=$B130)*(#REF!&lt;&gt;""))</f>
        <v>#REF!</v>
      </c>
      <c r="J130" s="7" t="e">
        <f>SUMPRODUCT((#REF!=$B130)*(#REF!&lt;&gt;""))</f>
        <v>#REF!</v>
      </c>
      <c r="K130" s="7" t="e">
        <f>SUMPRODUCT((#REF!=$B130)*(#REF!&lt;&gt;""))</f>
        <v>#REF!</v>
      </c>
      <c r="M130" s="297" t="e">
        <f t="shared" si="2"/>
        <v>#REF!</v>
      </c>
    </row>
    <row r="131" spans="2:13" ht="15">
      <c r="B131" s="373" t="s">
        <v>33</v>
      </c>
      <c r="D131" s="300" t="e">
        <f>SUMPRODUCT((#REF!=$B131)*(#REF!&lt;&gt;""))</f>
        <v>#REF!</v>
      </c>
      <c r="E131" s="300" t="e">
        <f>SUMPRODUCT((#REF!=$B131)*(#REF!&lt;&gt;""))</f>
        <v>#REF!</v>
      </c>
      <c r="F131" s="7" t="e">
        <f>SUMPRODUCT((#REF!=$B131)*(#REF!&lt;&gt;""))</f>
        <v>#REF!</v>
      </c>
      <c r="G131" s="7" t="e">
        <f>SUMPRODUCT((#REF!=$B131)*(#REF!&lt;&gt;""))</f>
        <v>#REF!</v>
      </c>
      <c r="H131" s="7" t="e">
        <f>SUMPRODUCT((#REF!=$B131)*(#REF!&lt;&gt;""))</f>
        <v>#REF!</v>
      </c>
      <c r="I131" s="7" t="e">
        <f>SUMPRODUCT((#REF!=$B131)*(#REF!&lt;&gt;""))</f>
        <v>#REF!</v>
      </c>
      <c r="J131" s="7" t="e">
        <f>SUMPRODUCT((#REF!=$B131)*(#REF!&lt;&gt;""))</f>
        <v>#REF!</v>
      </c>
      <c r="K131" s="7" t="e">
        <f>SUMPRODUCT((#REF!=$B131)*(#REF!&lt;&gt;""))</f>
        <v>#REF!</v>
      </c>
      <c r="M131" s="297" t="e">
        <f t="shared" si="2"/>
        <v>#REF!</v>
      </c>
    </row>
    <row r="132" spans="2:13" ht="15">
      <c r="B132" s="373" t="s">
        <v>54</v>
      </c>
      <c r="D132" s="300" t="e">
        <f>SUMPRODUCT((#REF!=$B132)*(#REF!&lt;&gt;""))</f>
        <v>#REF!</v>
      </c>
      <c r="E132" s="300" t="e">
        <f>SUMPRODUCT((#REF!=$B132)*(#REF!&lt;&gt;""))</f>
        <v>#REF!</v>
      </c>
      <c r="F132" s="7" t="e">
        <f>SUMPRODUCT((#REF!=$B132)*(#REF!&lt;&gt;""))</f>
        <v>#REF!</v>
      </c>
      <c r="G132" s="7" t="e">
        <f>SUMPRODUCT((#REF!=$B132)*(#REF!&lt;&gt;""))</f>
        <v>#REF!</v>
      </c>
      <c r="H132" s="7" t="e">
        <f>SUMPRODUCT((#REF!=$B132)*(#REF!&lt;&gt;""))</f>
        <v>#REF!</v>
      </c>
      <c r="I132" s="7" t="e">
        <f>SUMPRODUCT((#REF!=$B132)*(#REF!&lt;&gt;""))</f>
        <v>#REF!</v>
      </c>
      <c r="J132" s="7" t="e">
        <f>SUMPRODUCT((#REF!=$B132)*(#REF!&lt;&gt;""))</f>
        <v>#REF!</v>
      </c>
      <c r="K132" s="7" t="e">
        <f>SUMPRODUCT((#REF!=$B132)*(#REF!&lt;&gt;""))</f>
        <v>#REF!</v>
      </c>
      <c r="M132" s="297" t="e">
        <f t="shared" si="2"/>
        <v>#REF!</v>
      </c>
    </row>
    <row r="133" spans="1:13" ht="15">
      <c r="A133" s="373"/>
      <c r="B133" s="373" t="s">
        <v>331</v>
      </c>
      <c r="D133" s="300" t="e">
        <f>SUMPRODUCT((#REF!=$B133)*(#REF!&lt;&gt;""))</f>
        <v>#REF!</v>
      </c>
      <c r="E133" s="300" t="e">
        <f>SUMPRODUCT((#REF!=$B133)*(#REF!&lt;&gt;""))</f>
        <v>#REF!</v>
      </c>
      <c r="F133" s="7" t="e">
        <f>SUMPRODUCT((#REF!=$B133)*(#REF!&lt;&gt;""))</f>
        <v>#REF!</v>
      </c>
      <c r="G133" s="7" t="e">
        <f>SUMPRODUCT((#REF!=$B133)*(#REF!&lt;&gt;""))</f>
        <v>#REF!</v>
      </c>
      <c r="H133" s="7" t="e">
        <f>SUMPRODUCT((#REF!=$B133)*(#REF!&lt;&gt;""))</f>
        <v>#REF!</v>
      </c>
      <c r="I133" s="7" t="e">
        <f>SUMPRODUCT((#REF!=$B133)*(#REF!&lt;&gt;""))</f>
        <v>#REF!</v>
      </c>
      <c r="J133" s="7" t="e">
        <f>SUMPRODUCT((#REF!=$B133)*(#REF!&lt;&gt;""))</f>
        <v>#REF!</v>
      </c>
      <c r="K133" s="7" t="e">
        <f>SUMPRODUCT((#REF!=$B133)*(#REF!&lt;&gt;""))</f>
        <v>#REF!</v>
      </c>
      <c r="M133" s="297" t="e">
        <f t="shared" si="2"/>
        <v>#REF!</v>
      </c>
    </row>
    <row r="134" spans="2:13" ht="15">
      <c r="B134" s="373" t="s">
        <v>189</v>
      </c>
      <c r="D134" s="300" t="e">
        <f>SUMPRODUCT((#REF!=$B134)*(#REF!&lt;&gt;""))</f>
        <v>#REF!</v>
      </c>
      <c r="E134" s="300" t="e">
        <f>SUMPRODUCT((#REF!=$B134)*(#REF!&lt;&gt;""))</f>
        <v>#REF!</v>
      </c>
      <c r="F134" s="7" t="e">
        <f>SUMPRODUCT((#REF!=$B134)*(#REF!&lt;&gt;""))</f>
        <v>#REF!</v>
      </c>
      <c r="G134" s="7" t="e">
        <f>SUMPRODUCT((#REF!=$B134)*(#REF!&lt;&gt;""))</f>
        <v>#REF!</v>
      </c>
      <c r="H134" s="7" t="e">
        <f>SUMPRODUCT((#REF!=$B134)*(#REF!&lt;&gt;""))</f>
        <v>#REF!</v>
      </c>
      <c r="I134" s="7" t="e">
        <f>SUMPRODUCT((#REF!=$B134)*(#REF!&lt;&gt;""))</f>
        <v>#REF!</v>
      </c>
      <c r="J134" s="7" t="e">
        <f>SUMPRODUCT((#REF!=$B134)*(#REF!&lt;&gt;""))</f>
        <v>#REF!</v>
      </c>
      <c r="K134" s="7" t="e">
        <f>SUMPRODUCT((#REF!=$B134)*(#REF!&lt;&gt;""))</f>
        <v>#REF!</v>
      </c>
      <c r="M134" s="297" t="e">
        <f t="shared" si="2"/>
        <v>#REF!</v>
      </c>
    </row>
    <row r="135" spans="2:13" ht="15">
      <c r="B135" s="373" t="s">
        <v>379</v>
      </c>
      <c r="D135" s="300" t="e">
        <f>SUMPRODUCT((#REF!=$B135)*(#REF!&lt;&gt;""))</f>
        <v>#REF!</v>
      </c>
      <c r="E135" s="300" t="e">
        <f>SUMPRODUCT((#REF!=$B135)*(#REF!&lt;&gt;""))</f>
        <v>#REF!</v>
      </c>
      <c r="F135" s="7" t="e">
        <f>SUMPRODUCT((#REF!=$B135)*(#REF!&lt;&gt;""))</f>
        <v>#REF!</v>
      </c>
      <c r="G135" s="7" t="e">
        <f>SUMPRODUCT((#REF!=$B135)*(#REF!&lt;&gt;""))</f>
        <v>#REF!</v>
      </c>
      <c r="H135" s="7" t="e">
        <f>SUMPRODUCT((#REF!=$B135)*(#REF!&lt;&gt;""))</f>
        <v>#REF!</v>
      </c>
      <c r="I135" s="7" t="e">
        <f>SUMPRODUCT((#REF!=$B135)*(#REF!&lt;&gt;""))</f>
        <v>#REF!</v>
      </c>
      <c r="J135" s="7" t="e">
        <f>SUMPRODUCT((#REF!=$B135)*(#REF!&lt;&gt;""))</f>
        <v>#REF!</v>
      </c>
      <c r="K135" s="7" t="e">
        <f>SUMPRODUCT((#REF!=$B135)*(#REF!&lt;&gt;""))</f>
        <v>#REF!</v>
      </c>
      <c r="M135" s="297" t="e">
        <f t="shared" si="2"/>
        <v>#REF!</v>
      </c>
    </row>
    <row r="136" spans="1:13" ht="12.75">
      <c r="A136" s="373"/>
      <c r="B136" s="373"/>
      <c r="F136" s="7"/>
      <c r="G136" s="7"/>
      <c r="H136" s="7"/>
      <c r="I136" s="7"/>
      <c r="J136" s="7"/>
      <c r="K136" s="7"/>
      <c r="M136" s="297"/>
    </row>
    <row r="137" spans="1:13" ht="12.75">
      <c r="A137" s="373"/>
      <c r="B137" s="373"/>
      <c r="D137" s="7" t="e">
        <f>SUM(D113:D135)</f>
        <v>#REF!</v>
      </c>
      <c r="E137" s="7" t="e">
        <f>SUM(E113:E135)</f>
        <v>#REF!</v>
      </c>
      <c r="F137" s="7" t="e">
        <f>SUM(F113:F135)</f>
        <v>#REF!</v>
      </c>
      <c r="G137" s="7" t="e">
        <f>SUM(G113:G135)</f>
        <v>#REF!</v>
      </c>
      <c r="H137" s="7" t="e">
        <f>SUM(H113:H135)</f>
        <v>#REF!</v>
      </c>
      <c r="I137" s="7" t="e">
        <f>SUM(I113:I135)</f>
        <v>#REF!</v>
      </c>
      <c r="J137" s="7" t="e">
        <f>SUM(J113:J135)</f>
        <v>#REF!</v>
      </c>
      <c r="K137" s="7" t="e">
        <f>SUM(K113:K135)</f>
        <v>#REF!</v>
      </c>
      <c r="M137" s="297" t="e">
        <f>SUM(D137:K137)</f>
        <v>#REF!</v>
      </c>
    </row>
    <row r="138" spans="1:2" ht="12.75">
      <c r="A138" s="373"/>
      <c r="B138" s="373"/>
    </row>
    <row r="139" spans="1:2" ht="12.75">
      <c r="A139" s="2" t="s">
        <v>160</v>
      </c>
      <c r="B139" s="373"/>
    </row>
    <row r="140" spans="1:13" ht="12.75">
      <c r="A140" s="373"/>
      <c r="B140" s="372"/>
      <c r="C140" s="372"/>
      <c r="D140" s="372" t="s">
        <v>1</v>
      </c>
      <c r="E140" s="372" t="s">
        <v>3</v>
      </c>
      <c r="F140" s="297" t="s">
        <v>2</v>
      </c>
      <c r="G140" s="297" t="s">
        <v>4</v>
      </c>
      <c r="H140" s="297" t="s">
        <v>365</v>
      </c>
      <c r="I140" s="297" t="s">
        <v>300</v>
      </c>
      <c r="J140" s="297" t="s">
        <v>9</v>
      </c>
      <c r="K140" s="297" t="s">
        <v>10</v>
      </c>
      <c r="M140" s="3" t="s">
        <v>264</v>
      </c>
    </row>
    <row r="141" spans="1:13" ht="15">
      <c r="A141" s="373"/>
      <c r="B141" s="373" t="s">
        <v>85</v>
      </c>
      <c r="C141" s="300"/>
      <c r="D141" s="300" t="e">
        <f>SUMPRODUCT((#REF!=$B141)*(#REF!&lt;&gt;""))</f>
        <v>#REF!</v>
      </c>
      <c r="E141" s="300" t="e">
        <f>SUMPRODUCT((#REF!=$B141)*(#REF!&lt;&gt;""))</f>
        <v>#REF!</v>
      </c>
      <c r="F141" s="7" t="e">
        <f>SUMPRODUCT((#REF!=$B141)*(#REF!&lt;&gt;""))</f>
        <v>#REF!</v>
      </c>
      <c r="G141" s="7" t="e">
        <f>SUMPRODUCT((#REF!=$B141)*(#REF!&lt;&gt;""))</f>
        <v>#REF!</v>
      </c>
      <c r="H141" s="7" t="e">
        <f>SUMPRODUCT((#REF!=$B141)*(#REF!&lt;&gt;""))</f>
        <v>#REF!</v>
      </c>
      <c r="I141" s="7" t="e">
        <f>SUMPRODUCT((#REF!=$B141)*(#REF!&lt;&gt;""))</f>
        <v>#REF!</v>
      </c>
      <c r="J141" s="7" t="e">
        <f>SUMPRODUCT((#REF!=$B141)*(#REF!&lt;&gt;""))</f>
        <v>#REF!</v>
      </c>
      <c r="K141" s="7" t="e">
        <f>SUMPRODUCT((#REF!=$B141)*(#REF!&lt;&gt;""))</f>
        <v>#REF!</v>
      </c>
      <c r="M141" s="297" t="e">
        <f aca="true" t="shared" si="3" ref="M141:M163">SUM(D141:K141)</f>
        <v>#REF!</v>
      </c>
    </row>
    <row r="142" spans="1:13" ht="15">
      <c r="A142" s="373"/>
      <c r="B142" s="373" t="s">
        <v>374</v>
      </c>
      <c r="D142" s="300" t="e">
        <f>SUMPRODUCT((#REF!=$B142)*(#REF!&lt;&gt;""))</f>
        <v>#REF!</v>
      </c>
      <c r="E142" s="300" t="e">
        <f>SUMPRODUCT((#REF!=$B142)*(#REF!&lt;&gt;""))</f>
        <v>#REF!</v>
      </c>
      <c r="F142" s="7" t="e">
        <f>SUMPRODUCT((#REF!=$B142)*(#REF!&lt;&gt;""))</f>
        <v>#REF!</v>
      </c>
      <c r="G142" s="7" t="e">
        <f>SUMPRODUCT((#REF!=$B142)*(#REF!&lt;&gt;""))</f>
        <v>#REF!</v>
      </c>
      <c r="H142" s="7" t="e">
        <f>SUMPRODUCT((#REF!=$B142)*(#REF!&lt;&gt;""))</f>
        <v>#REF!</v>
      </c>
      <c r="I142" s="7" t="e">
        <f>SUMPRODUCT((#REF!=$B142)*(#REF!&lt;&gt;""))</f>
        <v>#REF!</v>
      </c>
      <c r="J142" s="7" t="e">
        <f>SUMPRODUCT((#REF!=$B142)*(#REF!&lt;&gt;""))</f>
        <v>#REF!</v>
      </c>
      <c r="K142" s="7" t="e">
        <f>SUMPRODUCT((#REF!=$B142)*(#REF!&lt;&gt;""))</f>
        <v>#REF!</v>
      </c>
      <c r="M142" s="297" t="e">
        <f t="shared" si="3"/>
        <v>#REF!</v>
      </c>
    </row>
    <row r="143" spans="1:13" ht="15">
      <c r="A143" s="373"/>
      <c r="B143" s="373" t="s">
        <v>301</v>
      </c>
      <c r="C143" s="300"/>
      <c r="D143" s="300" t="e">
        <f>SUMPRODUCT((#REF!=$B143)*(#REF!&lt;&gt;""))</f>
        <v>#REF!</v>
      </c>
      <c r="E143" s="300" t="e">
        <f>SUMPRODUCT((#REF!=$B143)*(#REF!&lt;&gt;""))</f>
        <v>#REF!</v>
      </c>
      <c r="F143" s="7" t="e">
        <f>SUMPRODUCT((#REF!=$B143)*(#REF!&lt;&gt;""))</f>
        <v>#REF!</v>
      </c>
      <c r="G143" s="7" t="e">
        <f>SUMPRODUCT((#REF!=$B143)*(#REF!&lt;&gt;""))</f>
        <v>#REF!</v>
      </c>
      <c r="H143" s="7" t="e">
        <f>SUMPRODUCT((#REF!=$B143)*(#REF!&lt;&gt;""))</f>
        <v>#REF!</v>
      </c>
      <c r="I143" s="7" t="e">
        <f>SUMPRODUCT((#REF!=$B143)*(#REF!&lt;&gt;""))</f>
        <v>#REF!</v>
      </c>
      <c r="J143" s="7" t="e">
        <f>SUMPRODUCT((#REF!=$B143)*(#REF!&lt;&gt;""))</f>
        <v>#REF!</v>
      </c>
      <c r="K143" s="7" t="e">
        <f>SUMPRODUCT((#REF!=$B143)*(#REF!&lt;&gt;""))</f>
        <v>#REF!</v>
      </c>
      <c r="M143" s="297" t="e">
        <f t="shared" si="3"/>
        <v>#REF!</v>
      </c>
    </row>
    <row r="144" spans="1:13" ht="15">
      <c r="A144" s="373"/>
      <c r="B144" s="373" t="s">
        <v>12</v>
      </c>
      <c r="C144" s="300"/>
      <c r="D144" s="300" t="e">
        <f>SUMPRODUCT((#REF!=$B144)*(#REF!&lt;&gt;""))</f>
        <v>#REF!</v>
      </c>
      <c r="E144" s="300" t="e">
        <f>SUMPRODUCT((#REF!=$B144)*(#REF!&lt;&gt;""))</f>
        <v>#REF!</v>
      </c>
      <c r="F144" s="7" t="e">
        <f>SUMPRODUCT((#REF!=$B144)*(#REF!&lt;&gt;""))</f>
        <v>#REF!</v>
      </c>
      <c r="G144" s="7" t="e">
        <f>SUMPRODUCT((#REF!=$B144)*(#REF!&lt;&gt;""))</f>
        <v>#REF!</v>
      </c>
      <c r="H144" s="7" t="e">
        <f>SUMPRODUCT((#REF!=$B144)*(#REF!&lt;&gt;""))</f>
        <v>#REF!</v>
      </c>
      <c r="I144" s="7" t="e">
        <f>SUMPRODUCT((#REF!=$B144)*(#REF!&lt;&gt;""))</f>
        <v>#REF!</v>
      </c>
      <c r="J144" s="7" t="e">
        <f>SUMPRODUCT((#REF!=$B144)*(#REF!&lt;&gt;""))</f>
        <v>#REF!</v>
      </c>
      <c r="K144" s="7" t="e">
        <f>SUMPRODUCT((#REF!=$B144)*(#REF!&lt;&gt;""))</f>
        <v>#REF!</v>
      </c>
      <c r="M144" s="297" t="e">
        <f t="shared" si="3"/>
        <v>#REF!</v>
      </c>
    </row>
    <row r="145" spans="1:13" ht="15">
      <c r="A145" s="373"/>
      <c r="B145" s="373" t="s">
        <v>15</v>
      </c>
      <c r="C145" s="300"/>
      <c r="D145" s="300" t="e">
        <f>SUMPRODUCT((#REF!=$B145)*(#REF!&lt;&gt;""))</f>
        <v>#REF!</v>
      </c>
      <c r="E145" s="300" t="e">
        <f>SUMPRODUCT((#REF!=$B145)*(#REF!&lt;&gt;""))</f>
        <v>#REF!</v>
      </c>
      <c r="F145" s="7" t="e">
        <f>SUMPRODUCT((#REF!=$B145)*(#REF!&lt;&gt;""))</f>
        <v>#REF!</v>
      </c>
      <c r="G145" s="7" t="e">
        <f>SUMPRODUCT((#REF!=$B145)*(#REF!&lt;&gt;""))</f>
        <v>#REF!</v>
      </c>
      <c r="H145" s="7" t="e">
        <f>SUMPRODUCT((#REF!=$B145)*(#REF!&lt;&gt;""))</f>
        <v>#REF!</v>
      </c>
      <c r="I145" s="7" t="e">
        <f>SUMPRODUCT((#REF!=$B145)*(#REF!&lt;&gt;""))</f>
        <v>#REF!</v>
      </c>
      <c r="J145" s="7" t="e">
        <f>SUMPRODUCT((#REF!=$B145)*(#REF!&lt;&gt;""))</f>
        <v>#REF!</v>
      </c>
      <c r="K145" s="7" t="e">
        <f>SUMPRODUCT((#REF!=$B145)*(#REF!&lt;&gt;""))</f>
        <v>#REF!</v>
      </c>
      <c r="M145" s="297" t="e">
        <f t="shared" si="3"/>
        <v>#REF!</v>
      </c>
    </row>
    <row r="146" spans="1:13" ht="15">
      <c r="A146" s="373"/>
      <c r="B146" s="373" t="s">
        <v>375</v>
      </c>
      <c r="C146" s="300"/>
      <c r="D146" s="300" t="e">
        <f>SUMPRODUCT((#REF!=$B146)*(#REF!&lt;&gt;""))</f>
        <v>#REF!</v>
      </c>
      <c r="E146" s="300" t="e">
        <f>SUMPRODUCT((#REF!=$B146)*(#REF!&lt;&gt;""))</f>
        <v>#REF!</v>
      </c>
      <c r="F146" s="7" t="e">
        <f>SUMPRODUCT((#REF!=$B146)*(#REF!&lt;&gt;""))</f>
        <v>#REF!</v>
      </c>
      <c r="G146" s="7" t="e">
        <f>SUMPRODUCT((#REF!=$B146)*(#REF!&lt;&gt;""))</f>
        <v>#REF!</v>
      </c>
      <c r="H146" s="7" t="e">
        <f>SUMPRODUCT((#REF!=$B146)*(#REF!&lt;&gt;""))</f>
        <v>#REF!</v>
      </c>
      <c r="I146" s="7" t="e">
        <f>SUMPRODUCT((#REF!=$B146)*(#REF!&lt;&gt;""))</f>
        <v>#REF!</v>
      </c>
      <c r="J146" s="7" t="e">
        <f>SUMPRODUCT((#REF!=$B146)*(#REF!&lt;&gt;""))</f>
        <v>#REF!</v>
      </c>
      <c r="K146" s="7" t="e">
        <f>SUMPRODUCT((#REF!=$B146)*(#REF!&lt;&gt;""))</f>
        <v>#REF!</v>
      </c>
      <c r="M146" s="297" t="e">
        <f t="shared" si="3"/>
        <v>#REF!</v>
      </c>
    </row>
    <row r="147" spans="2:13" ht="15">
      <c r="B147" s="373" t="s">
        <v>206</v>
      </c>
      <c r="D147" s="300" t="e">
        <f>SUMPRODUCT((#REF!=$B147)*(#REF!&lt;&gt;""))</f>
        <v>#REF!</v>
      </c>
      <c r="E147" s="300" t="e">
        <f>SUMPRODUCT((#REF!=$B147)*(#REF!&lt;&gt;""))</f>
        <v>#REF!</v>
      </c>
      <c r="F147" s="7" t="e">
        <f>SUMPRODUCT((#REF!=$B147)*(#REF!&lt;&gt;""))</f>
        <v>#REF!</v>
      </c>
      <c r="G147" s="7" t="e">
        <f>SUMPRODUCT((#REF!=$B147)*(#REF!&lt;&gt;""))</f>
        <v>#REF!</v>
      </c>
      <c r="H147" s="7" t="e">
        <f>SUMPRODUCT((#REF!=$B147)*(#REF!&lt;&gt;""))</f>
        <v>#REF!</v>
      </c>
      <c r="I147" s="7" t="e">
        <f>SUMPRODUCT((#REF!=$B147)*(#REF!&lt;&gt;""))</f>
        <v>#REF!</v>
      </c>
      <c r="J147" s="7" t="e">
        <f>SUMPRODUCT((#REF!=$B147)*(#REF!&lt;&gt;""))</f>
        <v>#REF!</v>
      </c>
      <c r="K147" s="7" t="e">
        <f>SUMPRODUCT((#REF!=$B147)*(#REF!&lt;&gt;""))</f>
        <v>#REF!</v>
      </c>
      <c r="M147" s="297" t="e">
        <f t="shared" si="3"/>
        <v>#REF!</v>
      </c>
    </row>
    <row r="148" spans="2:13" ht="15">
      <c r="B148" s="373" t="s">
        <v>148</v>
      </c>
      <c r="D148" s="300" t="e">
        <f>SUMPRODUCT((#REF!=$B148)*(#REF!&lt;&gt;""))</f>
        <v>#REF!</v>
      </c>
      <c r="E148" s="300" t="e">
        <f>SUMPRODUCT((#REF!=$B148)*(#REF!&lt;&gt;""))</f>
        <v>#REF!</v>
      </c>
      <c r="F148" s="7" t="e">
        <f>SUMPRODUCT((#REF!=$B148)*(#REF!&lt;&gt;""))</f>
        <v>#REF!</v>
      </c>
      <c r="G148" s="7" t="e">
        <f>SUMPRODUCT((#REF!=$B148)*(#REF!&lt;&gt;""))</f>
        <v>#REF!</v>
      </c>
      <c r="H148" s="7" t="e">
        <f>SUMPRODUCT((#REF!=$B148)*(#REF!&lt;&gt;""))</f>
        <v>#REF!</v>
      </c>
      <c r="I148" s="7" t="e">
        <f>SUMPRODUCT((#REF!=$B148)*(#REF!&lt;&gt;""))</f>
        <v>#REF!</v>
      </c>
      <c r="J148" s="7" t="e">
        <f>SUMPRODUCT((#REF!=$B148)*(#REF!&lt;&gt;""))</f>
        <v>#REF!</v>
      </c>
      <c r="K148" s="7" t="e">
        <f>SUMPRODUCT((#REF!=$B148)*(#REF!&lt;&gt;""))</f>
        <v>#REF!</v>
      </c>
      <c r="M148" s="297" t="e">
        <f t="shared" si="3"/>
        <v>#REF!</v>
      </c>
    </row>
    <row r="149" spans="2:13" ht="15">
      <c r="B149" s="373" t="s">
        <v>78</v>
      </c>
      <c r="C149" s="300"/>
      <c r="D149" s="300" t="e">
        <f>SUMPRODUCT((#REF!=$B149)*(#REF!&lt;&gt;""))</f>
        <v>#REF!</v>
      </c>
      <c r="E149" s="300" t="e">
        <f>SUMPRODUCT((#REF!=$B149)*(#REF!&lt;&gt;""))</f>
        <v>#REF!</v>
      </c>
      <c r="F149" s="7" t="e">
        <f>SUMPRODUCT((#REF!=$B149)*(#REF!&lt;&gt;""))</f>
        <v>#REF!</v>
      </c>
      <c r="G149" s="7" t="e">
        <f>SUMPRODUCT((#REF!=$B149)*(#REF!&lt;&gt;""))</f>
        <v>#REF!</v>
      </c>
      <c r="H149" s="7" t="e">
        <f>SUMPRODUCT((#REF!=$B149)*(#REF!&lt;&gt;""))</f>
        <v>#REF!</v>
      </c>
      <c r="I149" s="7" t="e">
        <f>SUMPRODUCT((#REF!=$B149)*(#REF!&lt;&gt;""))</f>
        <v>#REF!</v>
      </c>
      <c r="J149" s="7" t="e">
        <f>SUMPRODUCT((#REF!=$B149)*(#REF!&lt;&gt;""))</f>
        <v>#REF!</v>
      </c>
      <c r="K149" s="7" t="e">
        <f>SUMPRODUCT((#REF!=$B149)*(#REF!&lt;&gt;""))</f>
        <v>#REF!</v>
      </c>
      <c r="M149" s="297" t="e">
        <f t="shared" si="3"/>
        <v>#REF!</v>
      </c>
    </row>
    <row r="150" spans="2:13" ht="15">
      <c r="B150" s="373" t="s">
        <v>376</v>
      </c>
      <c r="D150" s="300" t="e">
        <f>SUMPRODUCT((#REF!=$B150)*(#REF!&lt;&gt;""))</f>
        <v>#REF!</v>
      </c>
      <c r="E150" s="300" t="e">
        <f>SUMPRODUCT((#REF!=$B150)*(#REF!&lt;&gt;""))</f>
        <v>#REF!</v>
      </c>
      <c r="F150" s="7" t="e">
        <f>SUMPRODUCT((#REF!=$B150)*(#REF!&lt;&gt;""))</f>
        <v>#REF!</v>
      </c>
      <c r="G150" s="7" t="e">
        <f>SUMPRODUCT((#REF!=$B150)*(#REF!&lt;&gt;""))</f>
        <v>#REF!</v>
      </c>
      <c r="H150" s="7" t="e">
        <f>SUMPRODUCT((#REF!=$B150)*(#REF!&lt;&gt;""))</f>
        <v>#REF!</v>
      </c>
      <c r="I150" s="7" t="e">
        <f>SUMPRODUCT((#REF!=$B150)*(#REF!&lt;&gt;""))</f>
        <v>#REF!</v>
      </c>
      <c r="J150" s="7" t="e">
        <f>SUMPRODUCT((#REF!=$B150)*(#REF!&lt;&gt;""))</f>
        <v>#REF!</v>
      </c>
      <c r="K150" s="7" t="e">
        <f>SUMPRODUCT((#REF!=$B150)*(#REF!&lt;&gt;""))</f>
        <v>#REF!</v>
      </c>
      <c r="M150" s="297" t="e">
        <f t="shared" si="3"/>
        <v>#REF!</v>
      </c>
    </row>
    <row r="151" spans="2:13" ht="15">
      <c r="B151" s="369" t="s">
        <v>316</v>
      </c>
      <c r="C151" s="300"/>
      <c r="D151" s="300" t="e">
        <f>SUMPRODUCT((#REF!=$B151)*(#REF!&lt;&gt;""))</f>
        <v>#REF!</v>
      </c>
      <c r="E151" s="300" t="e">
        <f>SUMPRODUCT((#REF!=$B151)*(#REF!&lt;&gt;""))</f>
        <v>#REF!</v>
      </c>
      <c r="F151" s="7" t="e">
        <f>SUMPRODUCT((#REF!=$B151)*(#REF!&lt;&gt;""))</f>
        <v>#REF!</v>
      </c>
      <c r="G151" s="7" t="e">
        <f>SUMPRODUCT((#REF!=$B151)*(#REF!&lt;&gt;""))</f>
        <v>#REF!</v>
      </c>
      <c r="H151" s="7" t="e">
        <f>SUMPRODUCT((#REF!=$B151)*(#REF!&lt;&gt;""))</f>
        <v>#REF!</v>
      </c>
      <c r="I151" s="7" t="e">
        <f>SUMPRODUCT((#REF!=$B151)*(#REF!&lt;&gt;""))</f>
        <v>#REF!</v>
      </c>
      <c r="J151" s="7" t="e">
        <f>SUMPRODUCT((#REF!=$B151)*(#REF!&lt;&gt;""))</f>
        <v>#REF!</v>
      </c>
      <c r="K151" s="7" t="e">
        <f>SUMPRODUCT((#REF!=$B151)*(#REF!&lt;&gt;""))</f>
        <v>#REF!</v>
      </c>
      <c r="M151" s="297" t="e">
        <f t="shared" si="3"/>
        <v>#REF!</v>
      </c>
    </row>
    <row r="152" spans="2:13" ht="15">
      <c r="B152" s="369" t="s">
        <v>41</v>
      </c>
      <c r="C152" s="300"/>
      <c r="D152" s="300" t="e">
        <f>SUMPRODUCT((#REF!=$B152)*(#REF!&lt;&gt;""))</f>
        <v>#REF!</v>
      </c>
      <c r="E152" s="300" t="e">
        <f>SUMPRODUCT((#REF!=$B152)*(#REF!&lt;&gt;""))</f>
        <v>#REF!</v>
      </c>
      <c r="F152" s="7" t="e">
        <f>SUMPRODUCT((#REF!=$B152)*(#REF!&lt;&gt;""))</f>
        <v>#REF!</v>
      </c>
      <c r="G152" s="7" t="e">
        <f>SUMPRODUCT((#REF!=$B152)*(#REF!&lt;&gt;""))</f>
        <v>#REF!</v>
      </c>
      <c r="H152" s="7" t="e">
        <f>SUMPRODUCT((#REF!=$B152)*(#REF!&lt;&gt;""))</f>
        <v>#REF!</v>
      </c>
      <c r="I152" s="7" t="e">
        <f>SUMPRODUCT((#REF!=$B152)*(#REF!&lt;&gt;""))</f>
        <v>#REF!</v>
      </c>
      <c r="J152" s="7" t="e">
        <f>SUMPRODUCT((#REF!=$B152)*(#REF!&lt;&gt;""))</f>
        <v>#REF!</v>
      </c>
      <c r="K152" s="7" t="e">
        <f>SUMPRODUCT((#REF!=$B152)*(#REF!&lt;&gt;""))</f>
        <v>#REF!</v>
      </c>
      <c r="M152" s="297" t="e">
        <f t="shared" si="3"/>
        <v>#REF!</v>
      </c>
    </row>
    <row r="153" spans="2:13" ht="15">
      <c r="B153" s="369" t="s">
        <v>120</v>
      </c>
      <c r="D153" s="300" t="e">
        <f>SUMPRODUCT((#REF!=$B153)*(#REF!&lt;&gt;""))</f>
        <v>#REF!</v>
      </c>
      <c r="E153" s="300" t="e">
        <f>SUMPRODUCT((#REF!=$B153)*(#REF!&lt;&gt;""))</f>
        <v>#REF!</v>
      </c>
      <c r="F153" s="7" t="e">
        <f>SUMPRODUCT((#REF!=$B153)*(#REF!&lt;&gt;""))</f>
        <v>#REF!</v>
      </c>
      <c r="G153" s="7" t="e">
        <f>SUMPRODUCT((#REF!=$B153)*(#REF!&lt;&gt;""))</f>
        <v>#REF!</v>
      </c>
      <c r="H153" s="7" t="e">
        <f>SUMPRODUCT((#REF!=$B153)*(#REF!&lt;&gt;""))</f>
        <v>#REF!</v>
      </c>
      <c r="I153" s="7" t="e">
        <f>SUMPRODUCT((#REF!=$B153)*(#REF!&lt;&gt;""))</f>
        <v>#REF!</v>
      </c>
      <c r="J153" s="7" t="e">
        <f>SUMPRODUCT((#REF!=$B153)*(#REF!&lt;&gt;""))</f>
        <v>#REF!</v>
      </c>
      <c r="K153" s="7" t="e">
        <f>SUMPRODUCT((#REF!=$B153)*(#REF!&lt;&gt;""))</f>
        <v>#REF!</v>
      </c>
      <c r="M153" s="297" t="e">
        <f t="shared" si="3"/>
        <v>#REF!</v>
      </c>
    </row>
    <row r="154" spans="2:13" ht="15">
      <c r="B154" s="373" t="s">
        <v>377</v>
      </c>
      <c r="D154" s="300" t="e">
        <f>SUMPRODUCT((#REF!=$B154)*(#REF!&lt;&gt;""))</f>
        <v>#REF!</v>
      </c>
      <c r="E154" s="300" t="e">
        <f>SUMPRODUCT((#REF!=$B154)*(#REF!&lt;&gt;""))</f>
        <v>#REF!</v>
      </c>
      <c r="F154" s="7" t="e">
        <f>SUMPRODUCT((#REF!=$B154)*(#REF!&lt;&gt;""))</f>
        <v>#REF!</v>
      </c>
      <c r="G154" s="7" t="e">
        <f>SUMPRODUCT((#REF!=$B154)*(#REF!&lt;&gt;""))</f>
        <v>#REF!</v>
      </c>
      <c r="H154" s="7" t="e">
        <f>SUMPRODUCT((#REF!=$B154)*(#REF!&lt;&gt;""))</f>
        <v>#REF!</v>
      </c>
      <c r="I154" s="7" t="e">
        <f>SUMPRODUCT((#REF!=$B154)*(#REF!&lt;&gt;""))</f>
        <v>#REF!</v>
      </c>
      <c r="J154" s="7" t="e">
        <f>SUMPRODUCT((#REF!=$B154)*(#REF!&lt;&gt;""))</f>
        <v>#REF!</v>
      </c>
      <c r="K154" s="7" t="e">
        <f>SUMPRODUCT((#REF!=$B154)*(#REF!&lt;&gt;""))</f>
        <v>#REF!</v>
      </c>
      <c r="M154" s="297" t="e">
        <f t="shared" si="3"/>
        <v>#REF!</v>
      </c>
    </row>
    <row r="155" spans="2:13" ht="15">
      <c r="B155" s="369" t="s">
        <v>181</v>
      </c>
      <c r="D155" s="300" t="e">
        <f>SUMPRODUCT((#REF!=$B155)*(#REF!&lt;&gt;""))</f>
        <v>#REF!</v>
      </c>
      <c r="E155" s="300" t="e">
        <f>SUMPRODUCT((#REF!=$B155)*(#REF!&lt;&gt;""))</f>
        <v>#REF!</v>
      </c>
      <c r="F155" s="7" t="e">
        <f>SUMPRODUCT((#REF!=$B155)*(#REF!&lt;&gt;""))</f>
        <v>#REF!</v>
      </c>
      <c r="G155" s="7" t="e">
        <f>SUMPRODUCT((#REF!=$B155)*(#REF!&lt;&gt;""))</f>
        <v>#REF!</v>
      </c>
      <c r="H155" s="7" t="e">
        <f>SUMPRODUCT((#REF!=$B155)*(#REF!&lt;&gt;""))</f>
        <v>#REF!</v>
      </c>
      <c r="I155" s="7" t="e">
        <f>SUMPRODUCT((#REF!=$B155)*(#REF!&lt;&gt;""))</f>
        <v>#REF!</v>
      </c>
      <c r="J155" s="7" t="e">
        <f>SUMPRODUCT((#REF!=$B155)*(#REF!&lt;&gt;""))</f>
        <v>#REF!</v>
      </c>
      <c r="K155" s="7" t="e">
        <f>SUMPRODUCT((#REF!=$B155)*(#REF!&lt;&gt;""))</f>
        <v>#REF!</v>
      </c>
      <c r="M155" s="297" t="e">
        <f t="shared" si="3"/>
        <v>#REF!</v>
      </c>
    </row>
    <row r="156" spans="2:13" ht="15">
      <c r="B156" s="373" t="s">
        <v>378</v>
      </c>
      <c r="D156" s="300" t="e">
        <f>SUMPRODUCT((#REF!=$B156)*(#REF!&lt;&gt;""))</f>
        <v>#REF!</v>
      </c>
      <c r="E156" s="300" t="e">
        <f>SUMPRODUCT((#REF!=$B156)*(#REF!&lt;&gt;""))</f>
        <v>#REF!</v>
      </c>
      <c r="F156" s="7" t="e">
        <f>SUMPRODUCT((#REF!=$B156)*(#REF!&lt;&gt;""))</f>
        <v>#REF!</v>
      </c>
      <c r="G156" s="7" t="e">
        <f>SUMPRODUCT((#REF!=$B156)*(#REF!&lt;&gt;""))</f>
        <v>#REF!</v>
      </c>
      <c r="H156" s="7" t="e">
        <f>SUMPRODUCT((#REF!=$B156)*(#REF!&lt;&gt;""))</f>
        <v>#REF!</v>
      </c>
      <c r="I156" s="7" t="e">
        <f>SUMPRODUCT((#REF!=$B156)*(#REF!&lt;&gt;""))</f>
        <v>#REF!</v>
      </c>
      <c r="J156" s="7" t="e">
        <f>SUMPRODUCT((#REF!=$B156)*(#REF!&lt;&gt;""))</f>
        <v>#REF!</v>
      </c>
      <c r="K156" s="7" t="e">
        <f>SUMPRODUCT((#REF!=$B156)*(#REF!&lt;&gt;""))</f>
        <v>#REF!</v>
      </c>
      <c r="M156" s="297" t="e">
        <f t="shared" si="3"/>
        <v>#REF!</v>
      </c>
    </row>
    <row r="157" spans="2:13" ht="15">
      <c r="B157" s="373" t="s">
        <v>165</v>
      </c>
      <c r="D157" s="300" t="e">
        <f>SUMPRODUCT((#REF!=$B157)*(#REF!&lt;&gt;""))</f>
        <v>#REF!</v>
      </c>
      <c r="E157" s="300" t="e">
        <f>SUMPRODUCT((#REF!=$B157)*(#REF!&lt;&gt;""))</f>
        <v>#REF!</v>
      </c>
      <c r="F157" s="7" t="e">
        <f>SUMPRODUCT((#REF!=$B157)*(#REF!&lt;&gt;""))</f>
        <v>#REF!</v>
      </c>
      <c r="G157" s="7" t="e">
        <f>SUMPRODUCT((#REF!=$B157)*(#REF!&lt;&gt;""))</f>
        <v>#REF!</v>
      </c>
      <c r="H157" s="7" t="e">
        <f>SUMPRODUCT((#REF!=$B157)*(#REF!&lt;&gt;""))</f>
        <v>#REF!</v>
      </c>
      <c r="I157" s="7" t="e">
        <f>SUMPRODUCT((#REF!=$B157)*(#REF!&lt;&gt;""))</f>
        <v>#REF!</v>
      </c>
      <c r="J157" s="7" t="e">
        <f>SUMPRODUCT((#REF!=$B157)*(#REF!&lt;&gt;""))</f>
        <v>#REF!</v>
      </c>
      <c r="K157" s="7" t="e">
        <f>SUMPRODUCT((#REF!=$B157)*(#REF!&lt;&gt;""))</f>
        <v>#REF!</v>
      </c>
      <c r="M157" s="297" t="e">
        <f t="shared" si="3"/>
        <v>#REF!</v>
      </c>
    </row>
    <row r="158" spans="2:13" ht="15">
      <c r="B158" s="373" t="s">
        <v>70</v>
      </c>
      <c r="D158" s="300" t="e">
        <f>SUMPRODUCT((#REF!=$B158)*(#REF!&lt;&gt;""))</f>
        <v>#REF!</v>
      </c>
      <c r="E158" s="300" t="e">
        <f>SUMPRODUCT((#REF!=$B158)*(#REF!&lt;&gt;""))</f>
        <v>#REF!</v>
      </c>
      <c r="F158" s="7" t="e">
        <f>SUMPRODUCT((#REF!=$B158)*(#REF!&lt;&gt;""))</f>
        <v>#REF!</v>
      </c>
      <c r="G158" s="7" t="e">
        <f>SUMPRODUCT((#REF!=$B158)*(#REF!&lt;&gt;""))</f>
        <v>#REF!</v>
      </c>
      <c r="H158" s="7" t="e">
        <f>SUMPRODUCT((#REF!=$B158)*(#REF!&lt;&gt;""))</f>
        <v>#REF!</v>
      </c>
      <c r="I158" s="7" t="e">
        <f>SUMPRODUCT((#REF!=$B158)*(#REF!&lt;&gt;""))</f>
        <v>#REF!</v>
      </c>
      <c r="J158" s="7" t="e">
        <f>SUMPRODUCT((#REF!=$B158)*(#REF!&lt;&gt;""))</f>
        <v>#REF!</v>
      </c>
      <c r="K158" s="7" t="e">
        <f>SUMPRODUCT((#REF!=$B158)*(#REF!&lt;&gt;""))</f>
        <v>#REF!</v>
      </c>
      <c r="M158" s="297" t="e">
        <f t="shared" si="3"/>
        <v>#REF!</v>
      </c>
    </row>
    <row r="159" spans="2:13" ht="15">
      <c r="B159" s="373" t="s">
        <v>33</v>
      </c>
      <c r="D159" s="300" t="e">
        <f>SUMPRODUCT((#REF!=$B159)*(#REF!&lt;&gt;""))</f>
        <v>#REF!</v>
      </c>
      <c r="E159" s="300" t="e">
        <f>SUMPRODUCT((#REF!=$B159)*(#REF!&lt;&gt;""))</f>
        <v>#REF!</v>
      </c>
      <c r="F159" s="7" t="e">
        <f>SUMPRODUCT((#REF!=$B159)*(#REF!&lt;&gt;""))</f>
        <v>#REF!</v>
      </c>
      <c r="G159" s="7" t="e">
        <f>SUMPRODUCT((#REF!=$B159)*(#REF!&lt;&gt;""))</f>
        <v>#REF!</v>
      </c>
      <c r="H159" s="7" t="e">
        <f>SUMPRODUCT((#REF!=$B159)*(#REF!&lt;&gt;""))</f>
        <v>#REF!</v>
      </c>
      <c r="I159" s="7" t="e">
        <f>SUMPRODUCT((#REF!=$B159)*(#REF!&lt;&gt;""))</f>
        <v>#REF!</v>
      </c>
      <c r="J159" s="7" t="e">
        <f>SUMPRODUCT((#REF!=$B159)*(#REF!&lt;&gt;""))</f>
        <v>#REF!</v>
      </c>
      <c r="K159" s="7" t="e">
        <f>SUMPRODUCT((#REF!=$B159)*(#REF!&lt;&gt;""))</f>
        <v>#REF!</v>
      </c>
      <c r="M159" s="297" t="e">
        <f t="shared" si="3"/>
        <v>#REF!</v>
      </c>
    </row>
    <row r="160" spans="2:13" ht="15">
      <c r="B160" s="373" t="s">
        <v>54</v>
      </c>
      <c r="D160" s="300" t="e">
        <f>SUMPRODUCT((#REF!=$B160)*(#REF!&lt;&gt;""))</f>
        <v>#REF!</v>
      </c>
      <c r="E160" s="300" t="e">
        <f>SUMPRODUCT((#REF!=$B160)*(#REF!&lt;&gt;""))</f>
        <v>#REF!</v>
      </c>
      <c r="F160" s="7" t="e">
        <f>SUMPRODUCT((#REF!=$B160)*(#REF!&lt;&gt;""))</f>
        <v>#REF!</v>
      </c>
      <c r="G160" s="7" t="e">
        <f>SUMPRODUCT((#REF!=$B160)*(#REF!&lt;&gt;""))</f>
        <v>#REF!</v>
      </c>
      <c r="H160" s="7" t="e">
        <f>SUMPRODUCT((#REF!=$B160)*(#REF!&lt;&gt;""))</f>
        <v>#REF!</v>
      </c>
      <c r="I160" s="7" t="e">
        <f>SUMPRODUCT((#REF!=$B160)*(#REF!&lt;&gt;""))</f>
        <v>#REF!</v>
      </c>
      <c r="J160" s="7" t="e">
        <f>SUMPRODUCT((#REF!=$B160)*(#REF!&lt;&gt;""))</f>
        <v>#REF!</v>
      </c>
      <c r="K160" s="7" t="e">
        <f>SUMPRODUCT((#REF!=$B160)*(#REF!&lt;&gt;""))</f>
        <v>#REF!</v>
      </c>
      <c r="M160" s="297" t="e">
        <f t="shared" si="3"/>
        <v>#REF!</v>
      </c>
    </row>
    <row r="161" spans="2:13" ht="15">
      <c r="B161" s="373" t="s">
        <v>331</v>
      </c>
      <c r="D161" s="300" t="e">
        <f>SUMPRODUCT((#REF!=$B161)*(#REF!&lt;&gt;""))</f>
        <v>#REF!</v>
      </c>
      <c r="E161" s="300" t="e">
        <f>SUMPRODUCT((#REF!=$B161)*(#REF!&lt;&gt;""))</f>
        <v>#REF!</v>
      </c>
      <c r="F161" s="7" t="e">
        <f>SUMPRODUCT((#REF!=$B161)*(#REF!&lt;&gt;""))</f>
        <v>#REF!</v>
      </c>
      <c r="G161" s="7" t="e">
        <f>SUMPRODUCT((#REF!=$B161)*(#REF!&lt;&gt;""))</f>
        <v>#REF!</v>
      </c>
      <c r="H161" s="7" t="e">
        <f>SUMPRODUCT((#REF!=$B161)*(#REF!&lt;&gt;""))</f>
        <v>#REF!</v>
      </c>
      <c r="I161" s="7" t="e">
        <f>SUMPRODUCT((#REF!=$B161)*(#REF!&lt;&gt;""))</f>
        <v>#REF!</v>
      </c>
      <c r="J161" s="7" t="e">
        <f>SUMPRODUCT((#REF!=$B161)*(#REF!&lt;&gt;""))</f>
        <v>#REF!</v>
      </c>
      <c r="K161" s="7" t="e">
        <f>SUMPRODUCT((#REF!=$B161)*(#REF!&lt;&gt;""))</f>
        <v>#REF!</v>
      </c>
      <c r="M161" s="297" t="e">
        <f t="shared" si="3"/>
        <v>#REF!</v>
      </c>
    </row>
    <row r="162" spans="2:13" ht="15">
      <c r="B162" s="373" t="s">
        <v>189</v>
      </c>
      <c r="D162" s="300" t="e">
        <f>SUMPRODUCT((#REF!=$B162)*(#REF!&lt;&gt;""))</f>
        <v>#REF!</v>
      </c>
      <c r="E162" s="300" t="e">
        <f>SUMPRODUCT((#REF!=$B162)*(#REF!&lt;&gt;""))</f>
        <v>#REF!</v>
      </c>
      <c r="F162" s="7" t="e">
        <f>SUMPRODUCT((#REF!=$B162)*(#REF!&lt;&gt;""))</f>
        <v>#REF!</v>
      </c>
      <c r="G162" s="7" t="e">
        <f>SUMPRODUCT((#REF!=$B162)*(#REF!&lt;&gt;""))</f>
        <v>#REF!</v>
      </c>
      <c r="H162" s="7" t="e">
        <f>SUMPRODUCT((#REF!=$B162)*(#REF!&lt;&gt;""))</f>
        <v>#REF!</v>
      </c>
      <c r="I162" s="7" t="e">
        <f>SUMPRODUCT((#REF!=$B162)*(#REF!&lt;&gt;""))</f>
        <v>#REF!</v>
      </c>
      <c r="J162" s="7" t="e">
        <f>SUMPRODUCT((#REF!=$B162)*(#REF!&lt;&gt;""))</f>
        <v>#REF!</v>
      </c>
      <c r="K162" s="7" t="e">
        <f>SUMPRODUCT((#REF!=$B162)*(#REF!&lt;&gt;""))</f>
        <v>#REF!</v>
      </c>
      <c r="M162" s="297" t="e">
        <f t="shared" si="3"/>
        <v>#REF!</v>
      </c>
    </row>
    <row r="163" spans="2:13" ht="15">
      <c r="B163" s="373" t="s">
        <v>379</v>
      </c>
      <c r="D163" s="300" t="e">
        <f>SUMPRODUCT((#REF!=$B163)*(#REF!&lt;&gt;""))</f>
        <v>#REF!</v>
      </c>
      <c r="E163" s="300" t="e">
        <f>SUMPRODUCT((#REF!=$B163)*(#REF!&lt;&gt;""))</f>
        <v>#REF!</v>
      </c>
      <c r="F163" s="7" t="e">
        <f>SUMPRODUCT((#REF!=$B163)*(#REF!&lt;&gt;""))</f>
        <v>#REF!</v>
      </c>
      <c r="G163" s="7" t="e">
        <f>SUMPRODUCT((#REF!=$B163)*(#REF!&lt;&gt;""))</f>
        <v>#REF!</v>
      </c>
      <c r="H163" s="7" t="e">
        <f>SUMPRODUCT((#REF!=$B163)*(#REF!&lt;&gt;""))</f>
        <v>#REF!</v>
      </c>
      <c r="I163" s="7" t="e">
        <f>SUMPRODUCT((#REF!=$B163)*(#REF!&lt;&gt;""))</f>
        <v>#REF!</v>
      </c>
      <c r="J163" s="7" t="e">
        <f>SUMPRODUCT((#REF!=$B163)*(#REF!&lt;&gt;""))</f>
        <v>#REF!</v>
      </c>
      <c r="K163" s="7" t="e">
        <f>SUMPRODUCT((#REF!=$B163)*(#REF!&lt;&gt;""))</f>
        <v>#REF!</v>
      </c>
      <c r="M163" s="297" t="e">
        <f t="shared" si="3"/>
        <v>#REF!</v>
      </c>
    </row>
    <row r="164" spans="2:13" ht="12.75">
      <c r="B164" s="373"/>
      <c r="F164" s="7"/>
      <c r="G164" s="7"/>
      <c r="H164" s="7"/>
      <c r="I164" s="7"/>
      <c r="J164" s="7"/>
      <c r="K164" s="7"/>
      <c r="M164" s="7"/>
    </row>
    <row r="165" spans="2:13" ht="12.75">
      <c r="B165" s="373"/>
      <c r="D165" s="7" t="e">
        <f>SUM(D141:D163)</f>
        <v>#REF!</v>
      </c>
      <c r="E165" s="7" t="e">
        <f>SUM(E141:E163)</f>
        <v>#REF!</v>
      </c>
      <c r="F165" s="7" t="e">
        <f>SUM(F141:F163)</f>
        <v>#REF!</v>
      </c>
      <c r="G165" s="7" t="e">
        <f>SUM(G141:G163)</f>
        <v>#REF!</v>
      </c>
      <c r="H165" s="7" t="e">
        <f>SUM(H141:H163)</f>
        <v>#REF!</v>
      </c>
      <c r="I165" s="7" t="e">
        <f>SUM(I141:I163)</f>
        <v>#REF!</v>
      </c>
      <c r="J165" s="7" t="e">
        <f>SUM(J141:J163)</f>
        <v>#REF!</v>
      </c>
      <c r="K165" s="7" t="e">
        <f>SUM(K141:K163)</f>
        <v>#REF!</v>
      </c>
      <c r="M165" s="297" t="e">
        <f>SUM(D165:K165)</f>
        <v>#REF!</v>
      </c>
    </row>
    <row r="166" spans="2:9" ht="15">
      <c r="B166" s="373"/>
      <c r="C166"/>
      <c r="D166"/>
      <c r="E166"/>
      <c r="F166"/>
      <c r="G166"/>
      <c r="H166"/>
      <c r="I166"/>
    </row>
    <row r="167" spans="1:9" ht="15">
      <c r="A167" s="2" t="s">
        <v>233</v>
      </c>
      <c r="B167" s="373"/>
      <c r="C167"/>
      <c r="D167"/>
      <c r="E167"/>
      <c r="F167"/>
      <c r="G167"/>
      <c r="H167"/>
      <c r="I167"/>
    </row>
    <row r="168" spans="2:13" ht="12.75">
      <c r="B168" s="372"/>
      <c r="C168" s="372"/>
      <c r="D168" s="372" t="s">
        <v>1</v>
      </c>
      <c r="E168" s="372" t="s">
        <v>3</v>
      </c>
      <c r="F168" s="297" t="s">
        <v>2</v>
      </c>
      <c r="G168" s="297" t="s">
        <v>4</v>
      </c>
      <c r="H168" s="297" t="s">
        <v>365</v>
      </c>
      <c r="I168" s="297" t="s">
        <v>300</v>
      </c>
      <c r="J168" s="297" t="s">
        <v>9</v>
      </c>
      <c r="K168" s="297" t="s">
        <v>10</v>
      </c>
      <c r="M168" s="3" t="s">
        <v>264</v>
      </c>
    </row>
    <row r="169" spans="2:13" ht="15">
      <c r="B169" s="373" t="s">
        <v>85</v>
      </c>
      <c r="C169" s="300"/>
      <c r="D169" s="300" t="e">
        <f>SUMPRODUCT((#REF!=$B169)*(#REF!&lt;&gt;""))</f>
        <v>#REF!</v>
      </c>
      <c r="E169" s="300" t="e">
        <f>SUMPRODUCT((#REF!=$B169)*(#REF!&lt;&gt;""))</f>
        <v>#REF!</v>
      </c>
      <c r="F169" s="7" t="e">
        <f>SUMPRODUCT((#REF!=$B169)*(#REF!&lt;&gt;""))</f>
        <v>#REF!</v>
      </c>
      <c r="G169" s="7" t="e">
        <f>SUMPRODUCT((#REF!=$B169)*(#REF!&lt;&gt;""))</f>
        <v>#REF!</v>
      </c>
      <c r="H169" s="7" t="e">
        <f>SUMPRODUCT((#REF!=$B169)*(#REF!&lt;&gt;""))</f>
        <v>#REF!</v>
      </c>
      <c r="I169" s="7" t="e">
        <f>SUMPRODUCT((#REF!=$B169)*(#REF!&lt;&gt;""))</f>
        <v>#REF!</v>
      </c>
      <c r="J169" s="7" t="e">
        <f>SUMPRODUCT((#REF!=$B169)*(#REF!&lt;&gt;""))</f>
        <v>#REF!</v>
      </c>
      <c r="K169" s="7" t="e">
        <f>SUMPRODUCT((#REF!=$B169)*(#REF!&lt;&gt;""))</f>
        <v>#REF!</v>
      </c>
      <c r="M169" s="297" t="e">
        <f aca="true" t="shared" si="4" ref="M169:M191">SUM(D169:K169)</f>
        <v>#REF!</v>
      </c>
    </row>
    <row r="170" spans="2:13" ht="15">
      <c r="B170" s="373" t="s">
        <v>374</v>
      </c>
      <c r="D170" s="300" t="e">
        <f>SUMPRODUCT((#REF!=$B170)*(#REF!&lt;&gt;""))</f>
        <v>#REF!</v>
      </c>
      <c r="E170" s="300" t="e">
        <f>SUMPRODUCT((#REF!=$B170)*(#REF!&lt;&gt;""))</f>
        <v>#REF!</v>
      </c>
      <c r="F170" s="7" t="e">
        <f>SUMPRODUCT((#REF!=$B170)*(#REF!&lt;&gt;""))</f>
        <v>#REF!</v>
      </c>
      <c r="G170" s="7" t="e">
        <f>SUMPRODUCT((#REF!=$B170)*(#REF!&lt;&gt;""))</f>
        <v>#REF!</v>
      </c>
      <c r="H170" s="7" t="e">
        <f>SUMPRODUCT((#REF!=$B170)*(#REF!&lt;&gt;""))</f>
        <v>#REF!</v>
      </c>
      <c r="I170" s="7" t="e">
        <f>SUMPRODUCT((#REF!=$B170)*(#REF!&lt;&gt;""))</f>
        <v>#REF!</v>
      </c>
      <c r="J170" s="7" t="e">
        <f>SUMPRODUCT((#REF!=$B170)*(#REF!&lt;&gt;""))</f>
        <v>#REF!</v>
      </c>
      <c r="K170" s="7" t="e">
        <f>SUMPRODUCT((#REF!=$B170)*(#REF!&lt;&gt;""))</f>
        <v>#REF!</v>
      </c>
      <c r="M170" s="297" t="e">
        <f t="shared" si="4"/>
        <v>#REF!</v>
      </c>
    </row>
    <row r="171" spans="2:13" ht="15">
      <c r="B171" s="373" t="s">
        <v>301</v>
      </c>
      <c r="C171" s="300"/>
      <c r="D171" s="300" t="e">
        <f>SUMPRODUCT((#REF!=$B171)*(#REF!&lt;&gt;""))</f>
        <v>#REF!</v>
      </c>
      <c r="E171" s="300" t="e">
        <f>SUMPRODUCT((#REF!=$B171)*(#REF!&lt;&gt;""))</f>
        <v>#REF!</v>
      </c>
      <c r="F171" s="7" t="e">
        <f>SUMPRODUCT((#REF!=$B171)*(#REF!&lt;&gt;""))</f>
        <v>#REF!</v>
      </c>
      <c r="G171" s="7" t="e">
        <f>SUMPRODUCT((#REF!=$B171)*(#REF!&lt;&gt;""))</f>
        <v>#REF!</v>
      </c>
      <c r="H171" s="7" t="e">
        <f>SUMPRODUCT((#REF!=$B171)*(#REF!&lt;&gt;""))</f>
        <v>#REF!</v>
      </c>
      <c r="I171" s="7" t="e">
        <f>SUMPRODUCT((#REF!=$B171)*(#REF!&lt;&gt;""))</f>
        <v>#REF!</v>
      </c>
      <c r="J171" s="7" t="e">
        <f>SUMPRODUCT((#REF!=$B171)*(#REF!&lt;&gt;""))</f>
        <v>#REF!</v>
      </c>
      <c r="K171" s="7" t="e">
        <f>SUMPRODUCT((#REF!=$B171)*(#REF!&lt;&gt;""))</f>
        <v>#REF!</v>
      </c>
      <c r="M171" s="297" t="e">
        <f t="shared" si="4"/>
        <v>#REF!</v>
      </c>
    </row>
    <row r="172" spans="2:13" ht="15">
      <c r="B172" s="373" t="s">
        <v>12</v>
      </c>
      <c r="C172" s="300"/>
      <c r="D172" s="300" t="e">
        <f>SUMPRODUCT((#REF!=$B172)*(#REF!&lt;&gt;""))</f>
        <v>#REF!</v>
      </c>
      <c r="E172" s="300" t="e">
        <f>SUMPRODUCT((#REF!=$B172)*(#REF!&lt;&gt;""))</f>
        <v>#REF!</v>
      </c>
      <c r="F172" s="7" t="e">
        <f>SUMPRODUCT((#REF!=$B172)*(#REF!&lt;&gt;""))</f>
        <v>#REF!</v>
      </c>
      <c r="G172" s="7" t="e">
        <f>SUMPRODUCT((#REF!=$B172)*(#REF!&lt;&gt;""))</f>
        <v>#REF!</v>
      </c>
      <c r="H172" s="7" t="e">
        <f>SUMPRODUCT((#REF!=$B172)*(#REF!&lt;&gt;""))</f>
        <v>#REF!</v>
      </c>
      <c r="I172" s="7" t="e">
        <f>SUMPRODUCT((#REF!=$B172)*(#REF!&lt;&gt;""))</f>
        <v>#REF!</v>
      </c>
      <c r="J172" s="7" t="e">
        <f>SUMPRODUCT((#REF!=$B172)*(#REF!&lt;&gt;""))</f>
        <v>#REF!</v>
      </c>
      <c r="K172" s="7" t="e">
        <f>SUMPRODUCT((#REF!=$B172)*(#REF!&lt;&gt;""))</f>
        <v>#REF!</v>
      </c>
      <c r="M172" s="297" t="e">
        <f t="shared" si="4"/>
        <v>#REF!</v>
      </c>
    </row>
    <row r="173" spans="2:13" ht="15">
      <c r="B173" s="373" t="s">
        <v>15</v>
      </c>
      <c r="C173" s="300"/>
      <c r="D173" s="300" t="e">
        <f>SUMPRODUCT((#REF!=$B173)*(#REF!&lt;&gt;""))</f>
        <v>#REF!</v>
      </c>
      <c r="E173" s="300" t="e">
        <f>SUMPRODUCT((#REF!=$B173)*(#REF!&lt;&gt;""))</f>
        <v>#REF!</v>
      </c>
      <c r="F173" s="7" t="e">
        <f>SUMPRODUCT((#REF!=$B173)*(#REF!&lt;&gt;""))</f>
        <v>#REF!</v>
      </c>
      <c r="G173" s="7" t="e">
        <f>SUMPRODUCT((#REF!=$B173)*(#REF!&lt;&gt;""))</f>
        <v>#REF!</v>
      </c>
      <c r="H173" s="7" t="e">
        <f>SUMPRODUCT((#REF!=$B173)*(#REF!&lt;&gt;""))</f>
        <v>#REF!</v>
      </c>
      <c r="I173" s="7" t="e">
        <f>SUMPRODUCT((#REF!=$B173)*(#REF!&lt;&gt;""))</f>
        <v>#REF!</v>
      </c>
      <c r="J173" s="7" t="e">
        <f>SUMPRODUCT((#REF!=$B173)*(#REF!&lt;&gt;""))</f>
        <v>#REF!</v>
      </c>
      <c r="K173" s="7" t="e">
        <f>SUMPRODUCT((#REF!=$B173)*(#REF!&lt;&gt;""))</f>
        <v>#REF!</v>
      </c>
      <c r="M173" s="297" t="e">
        <f t="shared" si="4"/>
        <v>#REF!</v>
      </c>
    </row>
    <row r="174" spans="2:13" ht="15">
      <c r="B174" s="373" t="s">
        <v>375</v>
      </c>
      <c r="C174" s="300"/>
      <c r="D174" s="300" t="e">
        <f>SUMPRODUCT((#REF!=$B174)*(#REF!&lt;&gt;""))</f>
        <v>#REF!</v>
      </c>
      <c r="E174" s="300" t="e">
        <f>SUMPRODUCT((#REF!=$B174)*(#REF!&lt;&gt;""))</f>
        <v>#REF!</v>
      </c>
      <c r="F174" s="7" t="e">
        <f>SUMPRODUCT((#REF!=$B174)*(#REF!&lt;&gt;""))</f>
        <v>#REF!</v>
      </c>
      <c r="G174" s="7" t="e">
        <f>SUMPRODUCT((#REF!=$B174)*(#REF!&lt;&gt;""))</f>
        <v>#REF!</v>
      </c>
      <c r="H174" s="7" t="e">
        <f>SUMPRODUCT((#REF!=$B174)*(#REF!&lt;&gt;""))</f>
        <v>#REF!</v>
      </c>
      <c r="I174" s="7" t="e">
        <f>SUMPRODUCT((#REF!=$B174)*(#REF!&lt;&gt;""))</f>
        <v>#REF!</v>
      </c>
      <c r="J174" s="7" t="e">
        <f>SUMPRODUCT((#REF!=$B174)*(#REF!&lt;&gt;""))</f>
        <v>#REF!</v>
      </c>
      <c r="K174" s="7" t="e">
        <f>SUMPRODUCT((#REF!=$B174)*(#REF!&lt;&gt;""))</f>
        <v>#REF!</v>
      </c>
      <c r="M174" s="297" t="e">
        <f t="shared" si="4"/>
        <v>#REF!</v>
      </c>
    </row>
    <row r="175" spans="2:13" ht="15">
      <c r="B175" s="373" t="s">
        <v>206</v>
      </c>
      <c r="D175" s="300" t="e">
        <f>SUMPRODUCT((#REF!=$B175)*(#REF!&lt;&gt;""))</f>
        <v>#REF!</v>
      </c>
      <c r="E175" s="300" t="e">
        <f>SUMPRODUCT((#REF!=$B175)*(#REF!&lt;&gt;""))</f>
        <v>#REF!</v>
      </c>
      <c r="F175" s="7" t="e">
        <f>SUMPRODUCT((#REF!=$B175)*(#REF!&lt;&gt;""))</f>
        <v>#REF!</v>
      </c>
      <c r="G175" s="7" t="e">
        <f>SUMPRODUCT((#REF!=$B175)*(#REF!&lt;&gt;""))</f>
        <v>#REF!</v>
      </c>
      <c r="H175" s="7" t="e">
        <f>SUMPRODUCT((#REF!=$B175)*(#REF!&lt;&gt;""))</f>
        <v>#REF!</v>
      </c>
      <c r="I175" s="7" t="e">
        <f>SUMPRODUCT((#REF!=$B175)*(#REF!&lt;&gt;""))</f>
        <v>#REF!</v>
      </c>
      <c r="J175" s="7" t="e">
        <f>SUMPRODUCT((#REF!=$B175)*(#REF!&lt;&gt;""))</f>
        <v>#REF!</v>
      </c>
      <c r="K175" s="7" t="e">
        <f>SUMPRODUCT((#REF!=$B175)*(#REF!&lt;&gt;""))</f>
        <v>#REF!</v>
      </c>
      <c r="M175" s="297" t="e">
        <f t="shared" si="4"/>
        <v>#REF!</v>
      </c>
    </row>
    <row r="176" spans="2:13" ht="15">
      <c r="B176" s="373" t="s">
        <v>148</v>
      </c>
      <c r="D176" s="300" t="e">
        <f>SUMPRODUCT((#REF!=$B176)*(#REF!&lt;&gt;""))</f>
        <v>#REF!</v>
      </c>
      <c r="E176" s="300" t="e">
        <f>SUMPRODUCT((#REF!=$B176)*(#REF!&lt;&gt;""))</f>
        <v>#REF!</v>
      </c>
      <c r="F176" s="7" t="e">
        <f>SUMPRODUCT((#REF!=$B176)*(#REF!&lt;&gt;""))</f>
        <v>#REF!</v>
      </c>
      <c r="G176" s="7" t="e">
        <f>SUMPRODUCT((#REF!=$B176)*(#REF!&lt;&gt;""))</f>
        <v>#REF!</v>
      </c>
      <c r="H176" s="7" t="e">
        <f>SUMPRODUCT((#REF!=$B176)*(#REF!&lt;&gt;""))</f>
        <v>#REF!</v>
      </c>
      <c r="I176" s="7" t="e">
        <f>SUMPRODUCT((#REF!=$B176)*(#REF!&lt;&gt;""))</f>
        <v>#REF!</v>
      </c>
      <c r="J176" s="7" t="e">
        <f>SUMPRODUCT((#REF!=$B176)*(#REF!&lt;&gt;""))</f>
        <v>#REF!</v>
      </c>
      <c r="K176" s="7" t="e">
        <f>SUMPRODUCT((#REF!=$B176)*(#REF!&lt;&gt;""))</f>
        <v>#REF!</v>
      </c>
      <c r="M176" s="297" t="e">
        <f t="shared" si="4"/>
        <v>#REF!</v>
      </c>
    </row>
    <row r="177" spans="2:13" ht="15">
      <c r="B177" s="373" t="s">
        <v>78</v>
      </c>
      <c r="C177" s="300"/>
      <c r="D177" s="300" t="e">
        <f>SUMPRODUCT((#REF!=$B177)*(#REF!&lt;&gt;""))</f>
        <v>#REF!</v>
      </c>
      <c r="E177" s="300" t="e">
        <f>SUMPRODUCT((#REF!=$B177)*(#REF!&lt;&gt;""))</f>
        <v>#REF!</v>
      </c>
      <c r="F177" s="7" t="e">
        <f>SUMPRODUCT((#REF!=$B177)*(#REF!&lt;&gt;""))</f>
        <v>#REF!</v>
      </c>
      <c r="G177" s="7" t="e">
        <f>SUMPRODUCT((#REF!=$B177)*(#REF!&lt;&gt;""))</f>
        <v>#REF!</v>
      </c>
      <c r="H177" s="7" t="e">
        <f>SUMPRODUCT((#REF!=$B177)*(#REF!&lt;&gt;""))</f>
        <v>#REF!</v>
      </c>
      <c r="I177" s="7" t="e">
        <f>SUMPRODUCT((#REF!=$B177)*(#REF!&lt;&gt;""))</f>
        <v>#REF!</v>
      </c>
      <c r="J177" s="7" t="e">
        <f>SUMPRODUCT((#REF!=$B177)*(#REF!&lt;&gt;""))</f>
        <v>#REF!</v>
      </c>
      <c r="K177" s="7" t="e">
        <f>SUMPRODUCT((#REF!=$B177)*(#REF!&lt;&gt;""))</f>
        <v>#REF!</v>
      </c>
      <c r="M177" s="297" t="e">
        <f t="shared" si="4"/>
        <v>#REF!</v>
      </c>
    </row>
    <row r="178" spans="2:13" ht="15">
      <c r="B178" s="373" t="s">
        <v>376</v>
      </c>
      <c r="D178" s="300" t="e">
        <f>SUMPRODUCT((#REF!=$B178)*(#REF!&lt;&gt;""))</f>
        <v>#REF!</v>
      </c>
      <c r="E178" s="300" t="e">
        <f>SUMPRODUCT((#REF!=$B178)*(#REF!&lt;&gt;""))</f>
        <v>#REF!</v>
      </c>
      <c r="F178" s="7" t="e">
        <f>SUMPRODUCT((#REF!=$B178)*(#REF!&lt;&gt;""))</f>
        <v>#REF!</v>
      </c>
      <c r="G178" s="7" t="e">
        <f>SUMPRODUCT((#REF!=$B178)*(#REF!&lt;&gt;""))</f>
        <v>#REF!</v>
      </c>
      <c r="H178" s="7" t="e">
        <f>SUMPRODUCT((#REF!=$B178)*(#REF!&lt;&gt;""))</f>
        <v>#REF!</v>
      </c>
      <c r="I178" s="7" t="e">
        <f>SUMPRODUCT((#REF!=$B178)*(#REF!&lt;&gt;""))</f>
        <v>#REF!</v>
      </c>
      <c r="J178" s="7" t="e">
        <f>SUMPRODUCT((#REF!=$B178)*(#REF!&lt;&gt;""))</f>
        <v>#REF!</v>
      </c>
      <c r="K178" s="7" t="e">
        <f>SUMPRODUCT((#REF!=$B178)*(#REF!&lt;&gt;""))</f>
        <v>#REF!</v>
      </c>
      <c r="M178" s="297" t="e">
        <f t="shared" si="4"/>
        <v>#REF!</v>
      </c>
    </row>
    <row r="179" spans="2:16" ht="15">
      <c r="B179" s="369" t="s">
        <v>316</v>
      </c>
      <c r="C179" s="300"/>
      <c r="D179" s="300" t="e">
        <f>SUMPRODUCT((#REF!=$B179)*(#REF!&lt;&gt;""))</f>
        <v>#REF!</v>
      </c>
      <c r="E179" s="300" t="e">
        <f>SUMPRODUCT((#REF!=$B179)*(#REF!&lt;&gt;""))</f>
        <v>#REF!</v>
      </c>
      <c r="F179" s="7" t="e">
        <f>SUMPRODUCT((#REF!=$B179)*(#REF!&lt;&gt;""))</f>
        <v>#REF!</v>
      </c>
      <c r="G179" s="7" t="e">
        <f>SUMPRODUCT((#REF!=$B179)*(#REF!&lt;&gt;""))</f>
        <v>#REF!</v>
      </c>
      <c r="H179" s="7" t="e">
        <f>SUMPRODUCT((#REF!=$B179)*(#REF!&lt;&gt;""))</f>
        <v>#REF!</v>
      </c>
      <c r="I179" s="7" t="e">
        <f>SUMPRODUCT((#REF!=$B179)*(#REF!&lt;&gt;""))</f>
        <v>#REF!</v>
      </c>
      <c r="J179" s="7" t="e">
        <f>SUMPRODUCT((#REF!=$B179)*(#REF!&lt;&gt;""))</f>
        <v>#REF!</v>
      </c>
      <c r="K179" s="7" t="e">
        <f>SUMPRODUCT((#REF!=$B179)*(#REF!&lt;&gt;""))</f>
        <v>#REF!</v>
      </c>
      <c r="M179" s="297" t="e">
        <f t="shared" si="4"/>
        <v>#REF!</v>
      </c>
      <c r="P179" s="369"/>
    </row>
    <row r="180" spans="2:16" ht="15">
      <c r="B180" s="369" t="s">
        <v>41</v>
      </c>
      <c r="C180" s="300"/>
      <c r="D180" s="300" t="e">
        <f>SUMPRODUCT((#REF!=$B180)*(#REF!&lt;&gt;""))</f>
        <v>#REF!</v>
      </c>
      <c r="E180" s="300" t="e">
        <f>SUMPRODUCT((#REF!=$B180)*(#REF!&lt;&gt;""))</f>
        <v>#REF!</v>
      </c>
      <c r="F180" s="7" t="e">
        <f>SUMPRODUCT((#REF!=$B180)*(#REF!&lt;&gt;""))</f>
        <v>#REF!</v>
      </c>
      <c r="G180" s="7" t="e">
        <f>SUMPRODUCT((#REF!=$B180)*(#REF!&lt;&gt;""))</f>
        <v>#REF!</v>
      </c>
      <c r="H180" s="7" t="e">
        <f>SUMPRODUCT((#REF!=$B180)*(#REF!&lt;&gt;""))</f>
        <v>#REF!</v>
      </c>
      <c r="I180" s="7" t="e">
        <f>SUMPRODUCT((#REF!=$B180)*(#REF!&lt;&gt;""))</f>
        <v>#REF!</v>
      </c>
      <c r="J180" s="7" t="e">
        <f>SUMPRODUCT((#REF!=$B180)*(#REF!&lt;&gt;""))</f>
        <v>#REF!</v>
      </c>
      <c r="K180" s="7" t="e">
        <f>SUMPRODUCT((#REF!=$B180)*(#REF!&lt;&gt;""))</f>
        <v>#REF!</v>
      </c>
      <c r="M180" s="297" t="e">
        <f t="shared" si="4"/>
        <v>#REF!</v>
      </c>
      <c r="P180" s="373"/>
    </row>
    <row r="181" spans="2:16" ht="15">
      <c r="B181" s="369" t="s">
        <v>120</v>
      </c>
      <c r="D181" s="300" t="e">
        <f>SUMPRODUCT((#REF!=$B181)*(#REF!&lt;&gt;""))</f>
        <v>#REF!</v>
      </c>
      <c r="E181" s="300" t="e">
        <f>SUMPRODUCT((#REF!=$B181)*(#REF!&lt;&gt;""))</f>
        <v>#REF!</v>
      </c>
      <c r="F181" s="7" t="e">
        <f>SUMPRODUCT((#REF!=$B181)*(#REF!&lt;&gt;""))</f>
        <v>#REF!</v>
      </c>
      <c r="G181" s="7" t="e">
        <f>SUMPRODUCT((#REF!=$B181)*(#REF!&lt;&gt;""))</f>
        <v>#REF!</v>
      </c>
      <c r="H181" s="7" t="e">
        <f>SUMPRODUCT((#REF!=$B181)*(#REF!&lt;&gt;""))</f>
        <v>#REF!</v>
      </c>
      <c r="I181" s="7" t="e">
        <f>SUMPRODUCT((#REF!=$B181)*(#REF!&lt;&gt;""))</f>
        <v>#REF!</v>
      </c>
      <c r="J181" s="7" t="e">
        <f>SUMPRODUCT((#REF!=$B181)*(#REF!&lt;&gt;""))</f>
        <v>#REF!</v>
      </c>
      <c r="K181" s="7" t="e">
        <f>SUMPRODUCT((#REF!=$B181)*(#REF!&lt;&gt;""))</f>
        <v>#REF!</v>
      </c>
      <c r="M181" s="297" t="e">
        <f t="shared" si="4"/>
        <v>#REF!</v>
      </c>
      <c r="P181" s="373"/>
    </row>
    <row r="182" spans="2:16" ht="15">
      <c r="B182" s="373" t="s">
        <v>377</v>
      </c>
      <c r="D182" s="300" t="e">
        <f>SUMPRODUCT((#REF!=$B182)*(#REF!&lt;&gt;""))</f>
        <v>#REF!</v>
      </c>
      <c r="E182" s="300" t="e">
        <f>SUMPRODUCT((#REF!=$B182)*(#REF!&lt;&gt;""))</f>
        <v>#REF!</v>
      </c>
      <c r="F182" s="7" t="e">
        <f>SUMPRODUCT((#REF!=$B182)*(#REF!&lt;&gt;""))</f>
        <v>#REF!</v>
      </c>
      <c r="G182" s="7" t="e">
        <f>SUMPRODUCT((#REF!=$B182)*(#REF!&lt;&gt;""))</f>
        <v>#REF!</v>
      </c>
      <c r="H182" s="7" t="e">
        <f>SUMPRODUCT((#REF!=$B182)*(#REF!&lt;&gt;""))</f>
        <v>#REF!</v>
      </c>
      <c r="I182" s="7" t="e">
        <f>SUMPRODUCT((#REF!=$B182)*(#REF!&lt;&gt;""))</f>
        <v>#REF!</v>
      </c>
      <c r="J182" s="7" t="e">
        <f>SUMPRODUCT((#REF!=$B182)*(#REF!&lt;&gt;""))</f>
        <v>#REF!</v>
      </c>
      <c r="K182" s="7" t="e">
        <f>SUMPRODUCT((#REF!=$B182)*(#REF!&lt;&gt;""))</f>
        <v>#REF!</v>
      </c>
      <c r="M182" s="297" t="e">
        <f t="shared" si="4"/>
        <v>#REF!</v>
      </c>
      <c r="P182" s="373"/>
    </row>
    <row r="183" spans="2:16" ht="15">
      <c r="B183" s="369" t="s">
        <v>181</v>
      </c>
      <c r="D183" s="300" t="e">
        <f>SUMPRODUCT((#REF!=$B183)*(#REF!&lt;&gt;""))</f>
        <v>#REF!</v>
      </c>
      <c r="E183" s="300" t="e">
        <f>SUMPRODUCT((#REF!=$B183)*(#REF!&lt;&gt;""))</f>
        <v>#REF!</v>
      </c>
      <c r="F183" s="7" t="e">
        <f>SUMPRODUCT((#REF!=$B183)*(#REF!&lt;&gt;""))</f>
        <v>#REF!</v>
      </c>
      <c r="G183" s="7" t="e">
        <f>SUMPRODUCT((#REF!=$B183)*(#REF!&lt;&gt;""))</f>
        <v>#REF!</v>
      </c>
      <c r="H183" s="7" t="e">
        <f>SUMPRODUCT((#REF!=$B183)*(#REF!&lt;&gt;""))</f>
        <v>#REF!</v>
      </c>
      <c r="I183" s="7" t="e">
        <f>SUMPRODUCT((#REF!=$B183)*(#REF!&lt;&gt;""))</f>
        <v>#REF!</v>
      </c>
      <c r="J183" s="7" t="e">
        <f>SUMPRODUCT((#REF!=$B183)*(#REF!&lt;&gt;""))</f>
        <v>#REF!</v>
      </c>
      <c r="K183" s="7" t="e">
        <f>SUMPRODUCT((#REF!=$B183)*(#REF!&lt;&gt;""))</f>
        <v>#REF!</v>
      </c>
      <c r="M183" s="297" t="e">
        <f t="shared" si="4"/>
        <v>#REF!</v>
      </c>
      <c r="P183" s="373"/>
    </row>
    <row r="184" spans="2:16" ht="15">
      <c r="B184" s="373" t="s">
        <v>378</v>
      </c>
      <c r="D184" s="300" t="e">
        <f>SUMPRODUCT((#REF!=$B184)*(#REF!&lt;&gt;""))</f>
        <v>#REF!</v>
      </c>
      <c r="E184" s="300" t="e">
        <f>SUMPRODUCT((#REF!=$B184)*(#REF!&lt;&gt;""))</f>
        <v>#REF!</v>
      </c>
      <c r="F184" s="7" t="e">
        <f>SUMPRODUCT((#REF!=$B184)*(#REF!&lt;&gt;""))</f>
        <v>#REF!</v>
      </c>
      <c r="G184" s="7" t="e">
        <f>SUMPRODUCT((#REF!=$B184)*(#REF!&lt;&gt;""))</f>
        <v>#REF!</v>
      </c>
      <c r="H184" s="7" t="e">
        <f>SUMPRODUCT((#REF!=$B184)*(#REF!&lt;&gt;""))</f>
        <v>#REF!</v>
      </c>
      <c r="I184" s="7" t="e">
        <f>SUMPRODUCT((#REF!=$B184)*(#REF!&lt;&gt;""))</f>
        <v>#REF!</v>
      </c>
      <c r="J184" s="7" t="e">
        <f>SUMPRODUCT((#REF!=$B184)*(#REF!&lt;&gt;""))</f>
        <v>#REF!</v>
      </c>
      <c r="K184" s="7" t="e">
        <f>SUMPRODUCT((#REF!=$B184)*(#REF!&lt;&gt;""))</f>
        <v>#REF!</v>
      </c>
      <c r="M184" s="297" t="e">
        <f t="shared" si="4"/>
        <v>#REF!</v>
      </c>
      <c r="P184" s="373"/>
    </row>
    <row r="185" spans="2:16" ht="15">
      <c r="B185" s="373" t="s">
        <v>165</v>
      </c>
      <c r="D185" s="300" t="e">
        <f>SUMPRODUCT((#REF!=$B185)*(#REF!&lt;&gt;""))</f>
        <v>#REF!</v>
      </c>
      <c r="E185" s="300" t="e">
        <f>SUMPRODUCT((#REF!=$B185)*(#REF!&lt;&gt;""))</f>
        <v>#REF!</v>
      </c>
      <c r="F185" s="7" t="e">
        <f>SUMPRODUCT((#REF!=$B185)*(#REF!&lt;&gt;""))</f>
        <v>#REF!</v>
      </c>
      <c r="G185" s="7" t="e">
        <f>SUMPRODUCT((#REF!=$B185)*(#REF!&lt;&gt;""))</f>
        <v>#REF!</v>
      </c>
      <c r="H185" s="7" t="e">
        <f>SUMPRODUCT((#REF!=$B185)*(#REF!&lt;&gt;""))</f>
        <v>#REF!</v>
      </c>
      <c r="I185" s="7" t="e">
        <f>SUMPRODUCT((#REF!=$B185)*(#REF!&lt;&gt;""))</f>
        <v>#REF!</v>
      </c>
      <c r="J185" s="7" t="e">
        <f>SUMPRODUCT((#REF!=$B185)*(#REF!&lt;&gt;""))</f>
        <v>#REF!</v>
      </c>
      <c r="K185" s="7" t="e">
        <f>SUMPRODUCT((#REF!=$B185)*(#REF!&lt;&gt;""))</f>
        <v>#REF!</v>
      </c>
      <c r="M185" s="297" t="e">
        <f t="shared" si="4"/>
        <v>#REF!</v>
      </c>
      <c r="P185" s="369"/>
    </row>
    <row r="186" spans="2:16" ht="15">
      <c r="B186" s="373" t="s">
        <v>70</v>
      </c>
      <c r="D186" s="300" t="e">
        <f>SUMPRODUCT((#REF!=$B186)*(#REF!&lt;&gt;""))</f>
        <v>#REF!</v>
      </c>
      <c r="E186" s="300" t="e">
        <f>SUMPRODUCT((#REF!=$B186)*(#REF!&lt;&gt;""))</f>
        <v>#REF!</v>
      </c>
      <c r="F186" s="7" t="e">
        <f>SUMPRODUCT((#REF!=$B186)*(#REF!&lt;&gt;""))</f>
        <v>#REF!</v>
      </c>
      <c r="G186" s="7" t="e">
        <f>SUMPRODUCT((#REF!=$B186)*(#REF!&lt;&gt;""))</f>
        <v>#REF!</v>
      </c>
      <c r="H186" s="7" t="e">
        <f>SUMPRODUCT((#REF!=$B186)*(#REF!&lt;&gt;""))</f>
        <v>#REF!</v>
      </c>
      <c r="I186" s="7" t="e">
        <f>SUMPRODUCT((#REF!=$B186)*(#REF!&lt;&gt;""))</f>
        <v>#REF!</v>
      </c>
      <c r="J186" s="7" t="e">
        <f>SUMPRODUCT((#REF!=$B186)*(#REF!&lt;&gt;""))</f>
        <v>#REF!</v>
      </c>
      <c r="K186" s="7" t="e">
        <f>SUMPRODUCT((#REF!=$B186)*(#REF!&lt;&gt;""))</f>
        <v>#REF!</v>
      </c>
      <c r="M186" s="297" t="e">
        <f t="shared" si="4"/>
        <v>#REF!</v>
      </c>
      <c r="P186" s="373"/>
    </row>
    <row r="187" spans="2:16" ht="15">
      <c r="B187" s="373" t="s">
        <v>33</v>
      </c>
      <c r="D187" s="300" t="e">
        <f>SUMPRODUCT((#REF!=$B187)*(#REF!&lt;&gt;""))</f>
        <v>#REF!</v>
      </c>
      <c r="E187" s="300" t="e">
        <f>SUMPRODUCT((#REF!=$B187)*(#REF!&lt;&gt;""))</f>
        <v>#REF!</v>
      </c>
      <c r="F187" s="7" t="e">
        <f>SUMPRODUCT((#REF!=$B187)*(#REF!&lt;&gt;""))</f>
        <v>#REF!</v>
      </c>
      <c r="G187" s="7" t="e">
        <f>SUMPRODUCT((#REF!=$B187)*(#REF!&lt;&gt;""))</f>
        <v>#REF!</v>
      </c>
      <c r="H187" s="7" t="e">
        <f>SUMPRODUCT((#REF!=$B187)*(#REF!&lt;&gt;""))</f>
        <v>#REF!</v>
      </c>
      <c r="I187" s="7" t="e">
        <f>SUMPRODUCT((#REF!=$B187)*(#REF!&lt;&gt;""))</f>
        <v>#REF!</v>
      </c>
      <c r="J187" s="7" t="e">
        <f>SUMPRODUCT((#REF!=$B187)*(#REF!&lt;&gt;""))</f>
        <v>#REF!</v>
      </c>
      <c r="K187" s="7" t="e">
        <f>SUMPRODUCT((#REF!=$B187)*(#REF!&lt;&gt;""))</f>
        <v>#REF!</v>
      </c>
      <c r="M187" s="297" t="e">
        <f t="shared" si="4"/>
        <v>#REF!</v>
      </c>
      <c r="P187" s="373"/>
    </row>
    <row r="188" spans="2:16" ht="15">
      <c r="B188" s="373" t="s">
        <v>54</v>
      </c>
      <c r="D188" s="300" t="e">
        <f>SUMPRODUCT((#REF!=$B188)*(#REF!&lt;&gt;""))</f>
        <v>#REF!</v>
      </c>
      <c r="E188" s="300" t="e">
        <f>SUMPRODUCT((#REF!=$B188)*(#REF!&lt;&gt;""))</f>
        <v>#REF!</v>
      </c>
      <c r="F188" s="7" t="e">
        <f>SUMPRODUCT((#REF!=$B188)*(#REF!&lt;&gt;""))</f>
        <v>#REF!</v>
      </c>
      <c r="G188" s="7" t="e">
        <f>SUMPRODUCT((#REF!=$B188)*(#REF!&lt;&gt;""))</f>
        <v>#REF!</v>
      </c>
      <c r="H188" s="7" t="e">
        <f>SUMPRODUCT((#REF!=$B188)*(#REF!&lt;&gt;""))</f>
        <v>#REF!</v>
      </c>
      <c r="I188" s="7" t="e">
        <f>SUMPRODUCT((#REF!=$B188)*(#REF!&lt;&gt;""))</f>
        <v>#REF!</v>
      </c>
      <c r="J188" s="7" t="e">
        <f>SUMPRODUCT((#REF!=$B188)*(#REF!&lt;&gt;""))</f>
        <v>#REF!</v>
      </c>
      <c r="K188" s="7" t="e">
        <f>SUMPRODUCT((#REF!=$B188)*(#REF!&lt;&gt;""))</f>
        <v>#REF!</v>
      </c>
      <c r="M188" s="297" t="e">
        <f t="shared" si="4"/>
        <v>#REF!</v>
      </c>
      <c r="P188" s="373"/>
    </row>
    <row r="189" spans="2:16" ht="15">
      <c r="B189" s="373" t="s">
        <v>331</v>
      </c>
      <c r="D189" s="300" t="e">
        <f>SUMPRODUCT((#REF!=$B189)*(#REF!&lt;&gt;""))</f>
        <v>#REF!</v>
      </c>
      <c r="E189" s="300" t="e">
        <f>SUMPRODUCT((#REF!=$B189)*(#REF!&lt;&gt;""))</f>
        <v>#REF!</v>
      </c>
      <c r="F189" s="7" t="e">
        <f>SUMPRODUCT((#REF!=$B189)*(#REF!&lt;&gt;""))</f>
        <v>#REF!</v>
      </c>
      <c r="G189" s="7" t="e">
        <f>SUMPRODUCT((#REF!=$B189)*(#REF!&lt;&gt;""))</f>
        <v>#REF!</v>
      </c>
      <c r="H189" s="7" t="e">
        <f>SUMPRODUCT((#REF!=$B189)*(#REF!&lt;&gt;""))</f>
        <v>#REF!</v>
      </c>
      <c r="I189" s="7" t="e">
        <f>SUMPRODUCT((#REF!=$B189)*(#REF!&lt;&gt;""))</f>
        <v>#REF!</v>
      </c>
      <c r="J189" s="7" t="e">
        <f>SUMPRODUCT((#REF!=$B189)*(#REF!&lt;&gt;""))</f>
        <v>#REF!</v>
      </c>
      <c r="K189" s="7" t="e">
        <f>SUMPRODUCT((#REF!=$B189)*(#REF!&lt;&gt;""))</f>
        <v>#REF!</v>
      </c>
      <c r="M189" s="297" t="e">
        <f t="shared" si="4"/>
        <v>#REF!</v>
      </c>
      <c r="P189" s="373"/>
    </row>
    <row r="190" spans="2:16" ht="15">
      <c r="B190" s="373" t="s">
        <v>189</v>
      </c>
      <c r="D190" s="300" t="e">
        <f>SUMPRODUCT((#REF!=$B190)*(#REF!&lt;&gt;""))</f>
        <v>#REF!</v>
      </c>
      <c r="E190" s="300" t="e">
        <f>SUMPRODUCT((#REF!=$B190)*(#REF!&lt;&gt;""))</f>
        <v>#REF!</v>
      </c>
      <c r="F190" s="7" t="e">
        <f>SUMPRODUCT((#REF!=$B190)*(#REF!&lt;&gt;""))</f>
        <v>#REF!</v>
      </c>
      <c r="G190" s="7" t="e">
        <f>SUMPRODUCT((#REF!=$B190)*(#REF!&lt;&gt;""))</f>
        <v>#REF!</v>
      </c>
      <c r="H190" s="7" t="e">
        <f>SUMPRODUCT((#REF!=$B190)*(#REF!&lt;&gt;""))</f>
        <v>#REF!</v>
      </c>
      <c r="I190" s="7" t="e">
        <f>SUMPRODUCT((#REF!=$B190)*(#REF!&lt;&gt;""))</f>
        <v>#REF!</v>
      </c>
      <c r="J190" s="7" t="e">
        <f>SUMPRODUCT((#REF!=$B190)*(#REF!&lt;&gt;""))</f>
        <v>#REF!</v>
      </c>
      <c r="K190" s="7" t="e">
        <f>SUMPRODUCT((#REF!=$B190)*(#REF!&lt;&gt;""))</f>
        <v>#REF!</v>
      </c>
      <c r="M190" s="297" t="e">
        <f t="shared" si="4"/>
        <v>#REF!</v>
      </c>
      <c r="P190" s="373"/>
    </row>
    <row r="191" spans="2:16" ht="15">
      <c r="B191" s="373" t="s">
        <v>379</v>
      </c>
      <c r="D191" s="300" t="e">
        <f>SUMPRODUCT((#REF!=$B191)*(#REF!&lt;&gt;""))</f>
        <v>#REF!</v>
      </c>
      <c r="E191" s="300" t="e">
        <f>SUMPRODUCT((#REF!=$B191)*(#REF!&lt;&gt;""))</f>
        <v>#REF!</v>
      </c>
      <c r="F191" s="7" t="e">
        <f>SUMPRODUCT((#REF!=$B191)*(#REF!&lt;&gt;""))</f>
        <v>#REF!</v>
      </c>
      <c r="G191" s="7" t="e">
        <f>SUMPRODUCT((#REF!=$B191)*(#REF!&lt;&gt;""))</f>
        <v>#REF!</v>
      </c>
      <c r="H191" s="7" t="e">
        <f>SUMPRODUCT((#REF!=$B191)*(#REF!&lt;&gt;""))</f>
        <v>#REF!</v>
      </c>
      <c r="I191" s="7" t="e">
        <f>SUMPRODUCT((#REF!=$B191)*(#REF!&lt;&gt;""))</f>
        <v>#REF!</v>
      </c>
      <c r="J191" s="7" t="e">
        <f>SUMPRODUCT((#REF!=$B191)*(#REF!&lt;&gt;""))</f>
        <v>#REF!</v>
      </c>
      <c r="K191" s="7" t="e">
        <f>SUMPRODUCT((#REF!=$B191)*(#REF!&lt;&gt;""))</f>
        <v>#REF!</v>
      </c>
      <c r="M191" s="297" t="e">
        <f t="shared" si="4"/>
        <v>#REF!</v>
      </c>
      <c r="P191" s="373"/>
    </row>
    <row r="192" spans="2:16" ht="12.75">
      <c r="B192" s="373"/>
      <c r="F192" s="7"/>
      <c r="G192" s="7"/>
      <c r="H192" s="7"/>
      <c r="I192" s="7"/>
      <c r="J192" s="7"/>
      <c r="K192" s="7"/>
      <c r="M192" s="7"/>
      <c r="P192" s="373"/>
    </row>
    <row r="193" spans="2:16" ht="12.75">
      <c r="B193" s="373"/>
      <c r="D193" s="7" t="e">
        <f>SUM(D169:D191)</f>
        <v>#REF!</v>
      </c>
      <c r="E193" s="7" t="e">
        <f>SUM(E169:E191)</f>
        <v>#REF!</v>
      </c>
      <c r="F193" s="7" t="e">
        <f>SUM(F169:F191)</f>
        <v>#REF!</v>
      </c>
      <c r="G193" s="7" t="e">
        <f>SUM(G169:G191)</f>
        <v>#REF!</v>
      </c>
      <c r="H193" s="7" t="e">
        <f>SUM(H169:H191)</f>
        <v>#REF!</v>
      </c>
      <c r="I193" s="7" t="e">
        <f>SUM(I169:I191)</f>
        <v>#REF!</v>
      </c>
      <c r="J193" s="7" t="e">
        <f>SUM(J169:J191)</f>
        <v>#REF!</v>
      </c>
      <c r="K193" s="7" t="e">
        <f>SUM(K169:K191)</f>
        <v>#REF!</v>
      </c>
      <c r="M193" s="297" t="e">
        <f>SUM(D193:K193)</f>
        <v>#REF!</v>
      </c>
      <c r="P193" s="369"/>
    </row>
    <row r="194" spans="2:16" ht="12.75">
      <c r="B194" s="373"/>
      <c r="F194" s="7"/>
      <c r="G194" s="7"/>
      <c r="H194" s="7"/>
      <c r="I194" s="7"/>
      <c r="J194" s="7"/>
      <c r="K194" s="7"/>
      <c r="M194" s="297"/>
      <c r="P194" s="373"/>
    </row>
    <row r="195" spans="1:16" ht="12.75">
      <c r="A195" s="2" t="s">
        <v>256</v>
      </c>
      <c r="B195" s="373"/>
      <c r="P195" s="373"/>
    </row>
    <row r="196" spans="1:16" ht="12.75">
      <c r="A196" s="373"/>
      <c r="B196" s="372"/>
      <c r="C196" s="372"/>
      <c r="D196" s="372" t="s">
        <v>1</v>
      </c>
      <c r="E196" s="372" t="s">
        <v>3</v>
      </c>
      <c r="F196" s="297" t="s">
        <v>2</v>
      </c>
      <c r="G196" s="297" t="s">
        <v>4</v>
      </c>
      <c r="H196" s="297" t="s">
        <v>365</v>
      </c>
      <c r="I196" s="297" t="s">
        <v>300</v>
      </c>
      <c r="J196" s="297" t="s">
        <v>9</v>
      </c>
      <c r="K196" s="297" t="s">
        <v>10</v>
      </c>
      <c r="M196" s="3" t="s">
        <v>264</v>
      </c>
      <c r="P196" s="373"/>
    </row>
    <row r="197" spans="1:16" ht="15">
      <c r="A197" s="373"/>
      <c r="B197" s="373" t="s">
        <v>85</v>
      </c>
      <c r="C197" s="300"/>
      <c r="D197" s="300" t="e">
        <f>SUMPRODUCT((#REF!=$B197)*(#REF!&lt;&gt;""))</f>
        <v>#REF!</v>
      </c>
      <c r="E197" s="300" t="e">
        <f>SUMPRODUCT((#REF!=$B197)*(#REF!&lt;&gt;""))</f>
        <v>#REF!</v>
      </c>
      <c r="F197" s="7" t="e">
        <f>SUMPRODUCT((#REF!=$B197)*(#REF!&lt;&gt;""))</f>
        <v>#REF!</v>
      </c>
      <c r="G197" s="7" t="e">
        <f>SUMPRODUCT((#REF!=$B197)*(#REF!&lt;&gt;""))</f>
        <v>#REF!</v>
      </c>
      <c r="H197" s="7" t="e">
        <f>SUMPRODUCT((#REF!=$B197)*(#REF!&lt;&gt;""))</f>
        <v>#REF!</v>
      </c>
      <c r="I197" s="7" t="e">
        <f>SUMPRODUCT((#REF!=$B197)*(#REF!&lt;&gt;""))</f>
        <v>#REF!</v>
      </c>
      <c r="J197" s="7" t="e">
        <f>SUMPRODUCT((#REF!=$B197)*(#REF!&lt;&gt;""))</f>
        <v>#REF!</v>
      </c>
      <c r="K197" s="7" t="e">
        <f>SUMPRODUCT((#REF!=$B197)*(#REF!&lt;&gt;""))</f>
        <v>#REF!</v>
      </c>
      <c r="M197" s="297" t="e">
        <f aca="true" t="shared" si="5" ref="M197:M219">SUM(D197:K197)</f>
        <v>#REF!</v>
      </c>
      <c r="P197" s="373"/>
    </row>
    <row r="198" spans="1:16" ht="15">
      <c r="A198" s="373"/>
      <c r="B198" s="373" t="s">
        <v>374</v>
      </c>
      <c r="D198" s="300" t="e">
        <f>SUMPRODUCT((#REF!=$B198)*(#REF!&lt;&gt;""))</f>
        <v>#REF!</v>
      </c>
      <c r="E198" s="300" t="e">
        <f>SUMPRODUCT((#REF!=$B198)*(#REF!&lt;&gt;""))</f>
        <v>#REF!</v>
      </c>
      <c r="F198" s="7" t="e">
        <f>SUMPRODUCT((#REF!=$B198)*(#REF!&lt;&gt;""))</f>
        <v>#REF!</v>
      </c>
      <c r="G198" s="7" t="e">
        <f>SUMPRODUCT((#REF!=$B198)*(#REF!&lt;&gt;""))</f>
        <v>#REF!</v>
      </c>
      <c r="H198" s="7" t="e">
        <f>SUMPRODUCT((#REF!=$B198)*(#REF!&lt;&gt;""))</f>
        <v>#REF!</v>
      </c>
      <c r="I198" s="7" t="e">
        <f>SUMPRODUCT((#REF!=$B198)*(#REF!&lt;&gt;""))</f>
        <v>#REF!</v>
      </c>
      <c r="J198" s="7" t="e">
        <f>SUMPRODUCT((#REF!=$B198)*(#REF!&lt;&gt;""))</f>
        <v>#REF!</v>
      </c>
      <c r="K198" s="7" t="e">
        <f>SUMPRODUCT((#REF!=$B198)*(#REF!&lt;&gt;""))</f>
        <v>#REF!</v>
      </c>
      <c r="M198" s="297" t="e">
        <f t="shared" si="5"/>
        <v>#REF!</v>
      </c>
      <c r="P198" s="369"/>
    </row>
    <row r="199" spans="1:16" ht="15">
      <c r="A199" s="373"/>
      <c r="B199" s="373" t="s">
        <v>301</v>
      </c>
      <c r="C199" s="300"/>
      <c r="D199" s="300" t="e">
        <f>SUMPRODUCT((#REF!=$B199)*(#REF!&lt;&gt;""))</f>
        <v>#REF!</v>
      </c>
      <c r="E199" s="300" t="e">
        <f>SUMPRODUCT((#REF!=$B199)*(#REF!&lt;&gt;""))</f>
        <v>#REF!</v>
      </c>
      <c r="F199" s="7" t="e">
        <f>SUMPRODUCT((#REF!=$B199)*(#REF!&lt;&gt;""))</f>
        <v>#REF!</v>
      </c>
      <c r="G199" s="7" t="e">
        <f>SUMPRODUCT((#REF!=$B199)*(#REF!&lt;&gt;""))</f>
        <v>#REF!</v>
      </c>
      <c r="H199" s="7" t="e">
        <f>SUMPRODUCT((#REF!=$B199)*(#REF!&lt;&gt;""))</f>
        <v>#REF!</v>
      </c>
      <c r="I199" s="7" t="e">
        <f>SUMPRODUCT((#REF!=$B199)*(#REF!&lt;&gt;""))</f>
        <v>#REF!</v>
      </c>
      <c r="J199" s="7" t="e">
        <f>SUMPRODUCT((#REF!=$B199)*(#REF!&lt;&gt;""))</f>
        <v>#REF!</v>
      </c>
      <c r="K199" s="7" t="e">
        <f>SUMPRODUCT((#REF!=$B199)*(#REF!&lt;&gt;""))</f>
        <v>#REF!</v>
      </c>
      <c r="M199" s="297" t="e">
        <f t="shared" si="5"/>
        <v>#REF!</v>
      </c>
      <c r="P199" s="373"/>
    </row>
    <row r="200" spans="1:16" ht="15">
      <c r="A200" s="373"/>
      <c r="B200" s="373" t="s">
        <v>12</v>
      </c>
      <c r="C200" s="300"/>
      <c r="D200" s="300" t="e">
        <f>SUMPRODUCT((#REF!=$B200)*(#REF!&lt;&gt;""))</f>
        <v>#REF!</v>
      </c>
      <c r="E200" s="300" t="e">
        <f>SUMPRODUCT((#REF!=$B200)*(#REF!&lt;&gt;""))</f>
        <v>#REF!</v>
      </c>
      <c r="F200" s="7" t="e">
        <f>SUMPRODUCT((#REF!=$B200)*(#REF!&lt;&gt;""))</f>
        <v>#REF!</v>
      </c>
      <c r="G200" s="7" t="e">
        <f>SUMPRODUCT((#REF!=$B200)*(#REF!&lt;&gt;""))</f>
        <v>#REF!</v>
      </c>
      <c r="H200" s="7" t="e">
        <f>SUMPRODUCT((#REF!=$B200)*(#REF!&lt;&gt;""))</f>
        <v>#REF!</v>
      </c>
      <c r="I200" s="7" t="e">
        <f>SUMPRODUCT((#REF!=$B200)*(#REF!&lt;&gt;""))</f>
        <v>#REF!</v>
      </c>
      <c r="J200" s="7" t="e">
        <f>SUMPRODUCT((#REF!=$B200)*(#REF!&lt;&gt;""))</f>
        <v>#REF!</v>
      </c>
      <c r="K200" s="7" t="e">
        <f>SUMPRODUCT((#REF!=$B200)*(#REF!&lt;&gt;""))</f>
        <v>#REF!</v>
      </c>
      <c r="M200" s="297" t="e">
        <f t="shared" si="5"/>
        <v>#REF!</v>
      </c>
      <c r="P200" s="373"/>
    </row>
    <row r="201" spans="1:16" ht="15">
      <c r="A201" s="373"/>
      <c r="B201" s="373" t="s">
        <v>15</v>
      </c>
      <c r="C201" s="300"/>
      <c r="D201" s="300" t="e">
        <f>SUMPRODUCT((#REF!=$B201)*(#REF!&lt;&gt;""))</f>
        <v>#REF!</v>
      </c>
      <c r="E201" s="300" t="e">
        <f>SUMPRODUCT((#REF!=$B201)*(#REF!&lt;&gt;""))</f>
        <v>#REF!</v>
      </c>
      <c r="F201" s="7" t="e">
        <f>SUMPRODUCT((#REF!=$B201)*(#REF!&lt;&gt;""))</f>
        <v>#REF!</v>
      </c>
      <c r="G201" s="7" t="e">
        <f>SUMPRODUCT((#REF!=$B201)*(#REF!&lt;&gt;""))</f>
        <v>#REF!</v>
      </c>
      <c r="H201" s="7" t="e">
        <f>SUMPRODUCT((#REF!=$B201)*(#REF!&lt;&gt;""))</f>
        <v>#REF!</v>
      </c>
      <c r="I201" s="7" t="e">
        <f>SUMPRODUCT((#REF!=$B201)*(#REF!&lt;&gt;""))</f>
        <v>#REF!</v>
      </c>
      <c r="J201" s="7" t="e">
        <f>SUMPRODUCT((#REF!=$B201)*(#REF!&lt;&gt;""))</f>
        <v>#REF!</v>
      </c>
      <c r="K201" s="7" t="e">
        <f>SUMPRODUCT((#REF!=$B201)*(#REF!&lt;&gt;""))</f>
        <v>#REF!</v>
      </c>
      <c r="M201" s="297" t="e">
        <f t="shared" si="5"/>
        <v>#REF!</v>
      </c>
      <c r="P201" s="373"/>
    </row>
    <row r="202" spans="1:13" ht="15">
      <c r="A202" s="373"/>
      <c r="B202" s="373" t="s">
        <v>375</v>
      </c>
      <c r="C202" s="300"/>
      <c r="D202" s="300" t="e">
        <f>SUMPRODUCT((#REF!=$B202)*(#REF!&lt;&gt;""))</f>
        <v>#REF!</v>
      </c>
      <c r="E202" s="300" t="e">
        <f>SUMPRODUCT((#REF!=$B202)*(#REF!&lt;&gt;""))</f>
        <v>#REF!</v>
      </c>
      <c r="F202" s="7" t="e">
        <f>SUMPRODUCT((#REF!=$B202)*(#REF!&lt;&gt;""))</f>
        <v>#REF!</v>
      </c>
      <c r="G202" s="7" t="e">
        <f>SUMPRODUCT((#REF!=$B202)*(#REF!&lt;&gt;""))</f>
        <v>#REF!</v>
      </c>
      <c r="H202" s="7" t="e">
        <f>SUMPRODUCT((#REF!=$B202)*(#REF!&lt;&gt;""))</f>
        <v>#REF!</v>
      </c>
      <c r="I202" s="7" t="e">
        <f>SUMPRODUCT((#REF!=$B202)*(#REF!&lt;&gt;""))</f>
        <v>#REF!</v>
      </c>
      <c r="J202" s="7" t="e">
        <f>SUMPRODUCT((#REF!=$B202)*(#REF!&lt;&gt;""))</f>
        <v>#REF!</v>
      </c>
      <c r="K202" s="7" t="e">
        <f>SUMPRODUCT((#REF!=$B202)*(#REF!&lt;&gt;""))</f>
        <v>#REF!</v>
      </c>
      <c r="M202" s="297" t="e">
        <f t="shared" si="5"/>
        <v>#REF!</v>
      </c>
    </row>
    <row r="203" spans="2:13" ht="15">
      <c r="B203" s="373" t="s">
        <v>206</v>
      </c>
      <c r="D203" s="300" t="e">
        <f>SUMPRODUCT((#REF!=$B203)*(#REF!&lt;&gt;""))</f>
        <v>#REF!</v>
      </c>
      <c r="E203" s="300" t="e">
        <f>SUMPRODUCT((#REF!=$B203)*(#REF!&lt;&gt;""))</f>
        <v>#REF!</v>
      </c>
      <c r="F203" s="7" t="e">
        <f>SUMPRODUCT((#REF!=$B203)*(#REF!&lt;&gt;""))</f>
        <v>#REF!</v>
      </c>
      <c r="G203" s="7" t="e">
        <f>SUMPRODUCT((#REF!=$B203)*(#REF!&lt;&gt;""))</f>
        <v>#REF!</v>
      </c>
      <c r="H203" s="7" t="e">
        <f>SUMPRODUCT((#REF!=$B203)*(#REF!&lt;&gt;""))</f>
        <v>#REF!</v>
      </c>
      <c r="I203" s="7" t="e">
        <f>SUMPRODUCT((#REF!=$B203)*(#REF!&lt;&gt;""))</f>
        <v>#REF!</v>
      </c>
      <c r="J203" s="7" t="e">
        <f>SUMPRODUCT((#REF!=$B203)*(#REF!&lt;&gt;""))</f>
        <v>#REF!</v>
      </c>
      <c r="K203" s="7" t="e">
        <f>SUMPRODUCT((#REF!=$B203)*(#REF!&lt;&gt;""))</f>
        <v>#REF!</v>
      </c>
      <c r="M203" s="297" t="e">
        <f t="shared" si="5"/>
        <v>#REF!</v>
      </c>
    </row>
    <row r="204" spans="2:13" ht="15">
      <c r="B204" s="373" t="s">
        <v>148</v>
      </c>
      <c r="D204" s="300" t="e">
        <f>SUMPRODUCT((#REF!=$B204)*(#REF!&lt;&gt;""))</f>
        <v>#REF!</v>
      </c>
      <c r="E204" s="300" t="e">
        <f>SUMPRODUCT((#REF!=$B204)*(#REF!&lt;&gt;""))</f>
        <v>#REF!</v>
      </c>
      <c r="F204" s="7" t="e">
        <f>SUMPRODUCT((#REF!=$B204)*(#REF!&lt;&gt;""))</f>
        <v>#REF!</v>
      </c>
      <c r="G204" s="7" t="e">
        <f>SUMPRODUCT((#REF!=$B204)*(#REF!&lt;&gt;""))</f>
        <v>#REF!</v>
      </c>
      <c r="H204" s="7" t="e">
        <f>SUMPRODUCT((#REF!=$B204)*(#REF!&lt;&gt;""))</f>
        <v>#REF!</v>
      </c>
      <c r="I204" s="7" t="e">
        <f>SUMPRODUCT((#REF!=$B204)*(#REF!&lt;&gt;""))</f>
        <v>#REF!</v>
      </c>
      <c r="J204" s="7" t="e">
        <f>SUMPRODUCT((#REF!=$B204)*(#REF!&lt;&gt;""))</f>
        <v>#REF!</v>
      </c>
      <c r="K204" s="7" t="e">
        <f>SUMPRODUCT((#REF!=$B204)*(#REF!&lt;&gt;""))</f>
        <v>#REF!</v>
      </c>
      <c r="M204" s="297" t="e">
        <f t="shared" si="5"/>
        <v>#REF!</v>
      </c>
    </row>
    <row r="205" spans="2:13" ht="15">
      <c r="B205" s="373" t="s">
        <v>78</v>
      </c>
      <c r="C205" s="300"/>
      <c r="D205" s="300" t="e">
        <f>SUMPRODUCT((#REF!=$B205)*(#REF!&lt;&gt;""))</f>
        <v>#REF!</v>
      </c>
      <c r="E205" s="300" t="e">
        <f>SUMPRODUCT((#REF!=$B205)*(#REF!&lt;&gt;""))</f>
        <v>#REF!</v>
      </c>
      <c r="F205" s="7" t="e">
        <f>SUMPRODUCT((#REF!=$B205)*(#REF!&lt;&gt;""))</f>
        <v>#REF!</v>
      </c>
      <c r="G205" s="7" t="e">
        <f>SUMPRODUCT((#REF!=$B205)*(#REF!&lt;&gt;""))</f>
        <v>#REF!</v>
      </c>
      <c r="H205" s="7" t="e">
        <f>SUMPRODUCT((#REF!=$B205)*(#REF!&lt;&gt;""))</f>
        <v>#REF!</v>
      </c>
      <c r="I205" s="7" t="e">
        <f>SUMPRODUCT((#REF!=$B205)*(#REF!&lt;&gt;""))</f>
        <v>#REF!</v>
      </c>
      <c r="J205" s="7" t="e">
        <f>SUMPRODUCT((#REF!=$B205)*(#REF!&lt;&gt;""))</f>
        <v>#REF!</v>
      </c>
      <c r="K205" s="7" t="e">
        <f>SUMPRODUCT((#REF!=$B205)*(#REF!&lt;&gt;""))</f>
        <v>#REF!</v>
      </c>
      <c r="M205" s="297" t="e">
        <f t="shared" si="5"/>
        <v>#REF!</v>
      </c>
    </row>
    <row r="206" spans="2:13" ht="15">
      <c r="B206" s="373" t="s">
        <v>376</v>
      </c>
      <c r="D206" s="300" t="e">
        <f>SUMPRODUCT((#REF!=$B206)*(#REF!&lt;&gt;""))</f>
        <v>#REF!</v>
      </c>
      <c r="E206" s="300" t="e">
        <f>SUMPRODUCT((#REF!=$B206)*(#REF!&lt;&gt;""))</f>
        <v>#REF!</v>
      </c>
      <c r="F206" s="7" t="e">
        <f>SUMPRODUCT((#REF!=$B206)*(#REF!&lt;&gt;""))</f>
        <v>#REF!</v>
      </c>
      <c r="G206" s="7" t="e">
        <f>SUMPRODUCT((#REF!=$B206)*(#REF!&lt;&gt;""))</f>
        <v>#REF!</v>
      </c>
      <c r="H206" s="7" t="e">
        <f>SUMPRODUCT((#REF!=$B206)*(#REF!&lt;&gt;""))</f>
        <v>#REF!</v>
      </c>
      <c r="I206" s="7" t="e">
        <f>SUMPRODUCT((#REF!=$B206)*(#REF!&lt;&gt;""))</f>
        <v>#REF!</v>
      </c>
      <c r="J206" s="7" t="e">
        <f>SUMPRODUCT((#REF!=$B206)*(#REF!&lt;&gt;""))</f>
        <v>#REF!</v>
      </c>
      <c r="K206" s="7" t="e">
        <f>SUMPRODUCT((#REF!=$B206)*(#REF!&lt;&gt;""))</f>
        <v>#REF!</v>
      </c>
      <c r="M206" s="297" t="e">
        <f t="shared" si="5"/>
        <v>#REF!</v>
      </c>
    </row>
    <row r="207" spans="2:13" ht="15">
      <c r="B207" s="369" t="s">
        <v>316</v>
      </c>
      <c r="C207" s="300"/>
      <c r="D207" s="300" t="e">
        <f>SUMPRODUCT((#REF!=$B207)*(#REF!&lt;&gt;""))</f>
        <v>#REF!</v>
      </c>
      <c r="E207" s="300" t="e">
        <f>SUMPRODUCT((#REF!=$B207)*(#REF!&lt;&gt;""))</f>
        <v>#REF!</v>
      </c>
      <c r="F207" s="7" t="e">
        <f>SUMPRODUCT((#REF!=$B207)*(#REF!&lt;&gt;""))</f>
        <v>#REF!</v>
      </c>
      <c r="G207" s="7" t="e">
        <f>SUMPRODUCT((#REF!=$B207)*(#REF!&lt;&gt;""))</f>
        <v>#REF!</v>
      </c>
      <c r="H207" s="7" t="e">
        <f>SUMPRODUCT((#REF!=$B207)*(#REF!&lt;&gt;""))</f>
        <v>#REF!</v>
      </c>
      <c r="I207" s="7" t="e">
        <f>SUMPRODUCT((#REF!=$B207)*(#REF!&lt;&gt;""))</f>
        <v>#REF!</v>
      </c>
      <c r="J207" s="7" t="e">
        <f>SUMPRODUCT((#REF!=$B207)*(#REF!&lt;&gt;""))</f>
        <v>#REF!</v>
      </c>
      <c r="K207" s="7" t="e">
        <f>SUMPRODUCT((#REF!=$B207)*(#REF!&lt;&gt;""))</f>
        <v>#REF!</v>
      </c>
      <c r="M207" s="297" t="e">
        <f t="shared" si="5"/>
        <v>#REF!</v>
      </c>
    </row>
    <row r="208" spans="2:13" ht="15">
      <c r="B208" s="369" t="s">
        <v>41</v>
      </c>
      <c r="C208" s="300"/>
      <c r="D208" s="300" t="e">
        <f>SUMPRODUCT((#REF!=$B208)*(#REF!&lt;&gt;""))</f>
        <v>#REF!</v>
      </c>
      <c r="E208" s="300" t="e">
        <f>SUMPRODUCT((#REF!=$B208)*(#REF!&lt;&gt;""))</f>
        <v>#REF!</v>
      </c>
      <c r="F208" s="7" t="e">
        <f>SUMPRODUCT((#REF!=$B208)*(#REF!&lt;&gt;""))</f>
        <v>#REF!</v>
      </c>
      <c r="G208" s="7" t="e">
        <f>SUMPRODUCT((#REF!=$B208)*(#REF!&lt;&gt;""))</f>
        <v>#REF!</v>
      </c>
      <c r="H208" s="7" t="e">
        <f>SUMPRODUCT((#REF!=$B208)*(#REF!&lt;&gt;""))</f>
        <v>#REF!</v>
      </c>
      <c r="I208" s="7" t="e">
        <f>SUMPRODUCT((#REF!=$B208)*(#REF!&lt;&gt;""))</f>
        <v>#REF!</v>
      </c>
      <c r="J208" s="7" t="e">
        <f>SUMPRODUCT((#REF!=$B208)*(#REF!&lt;&gt;""))</f>
        <v>#REF!</v>
      </c>
      <c r="K208" s="7" t="e">
        <f>SUMPRODUCT((#REF!=$B208)*(#REF!&lt;&gt;""))</f>
        <v>#REF!</v>
      </c>
      <c r="M208" s="297" t="e">
        <f t="shared" si="5"/>
        <v>#REF!</v>
      </c>
    </row>
    <row r="209" spans="2:13" ht="15">
      <c r="B209" s="369" t="s">
        <v>120</v>
      </c>
      <c r="D209" s="300" t="e">
        <f>SUMPRODUCT((#REF!=$B209)*(#REF!&lt;&gt;""))</f>
        <v>#REF!</v>
      </c>
      <c r="E209" s="300" t="e">
        <f>SUMPRODUCT((#REF!=$B209)*(#REF!&lt;&gt;""))</f>
        <v>#REF!</v>
      </c>
      <c r="F209" s="7" t="e">
        <f>SUMPRODUCT((#REF!=$B209)*(#REF!&lt;&gt;""))</f>
        <v>#REF!</v>
      </c>
      <c r="G209" s="7" t="e">
        <f>SUMPRODUCT((#REF!=$B209)*(#REF!&lt;&gt;""))</f>
        <v>#REF!</v>
      </c>
      <c r="H209" s="7" t="e">
        <f>SUMPRODUCT((#REF!=$B209)*(#REF!&lt;&gt;""))</f>
        <v>#REF!</v>
      </c>
      <c r="I209" s="7" t="e">
        <f>SUMPRODUCT((#REF!=$B209)*(#REF!&lt;&gt;""))</f>
        <v>#REF!</v>
      </c>
      <c r="J209" s="7" t="e">
        <f>SUMPRODUCT((#REF!=$B209)*(#REF!&lt;&gt;""))</f>
        <v>#REF!</v>
      </c>
      <c r="K209" s="7" t="e">
        <f>SUMPRODUCT((#REF!=$B209)*(#REF!&lt;&gt;""))</f>
        <v>#REF!</v>
      </c>
      <c r="M209" s="297" t="e">
        <f t="shared" si="5"/>
        <v>#REF!</v>
      </c>
    </row>
    <row r="210" spans="2:13" ht="15">
      <c r="B210" s="373" t="s">
        <v>377</v>
      </c>
      <c r="D210" s="300" t="e">
        <f>SUMPRODUCT((#REF!=$B210)*(#REF!&lt;&gt;""))</f>
        <v>#REF!</v>
      </c>
      <c r="E210" s="300" t="e">
        <f>SUMPRODUCT((#REF!=$B210)*(#REF!&lt;&gt;""))</f>
        <v>#REF!</v>
      </c>
      <c r="F210" s="7" t="e">
        <f>SUMPRODUCT((#REF!=$B210)*(#REF!&lt;&gt;""))</f>
        <v>#REF!</v>
      </c>
      <c r="G210" s="7" t="e">
        <f>SUMPRODUCT((#REF!=$B210)*(#REF!&lt;&gt;""))</f>
        <v>#REF!</v>
      </c>
      <c r="H210" s="7" t="e">
        <f>SUMPRODUCT((#REF!=$B210)*(#REF!&lt;&gt;""))</f>
        <v>#REF!</v>
      </c>
      <c r="I210" s="7" t="e">
        <f>SUMPRODUCT((#REF!=$B210)*(#REF!&lt;&gt;""))</f>
        <v>#REF!</v>
      </c>
      <c r="J210" s="7" t="e">
        <f>SUMPRODUCT((#REF!=$B210)*(#REF!&lt;&gt;""))</f>
        <v>#REF!</v>
      </c>
      <c r="K210" s="7" t="e">
        <f>SUMPRODUCT((#REF!=$B210)*(#REF!&lt;&gt;""))</f>
        <v>#REF!</v>
      </c>
      <c r="M210" s="297" t="e">
        <f t="shared" si="5"/>
        <v>#REF!</v>
      </c>
    </row>
    <row r="211" spans="2:13" ht="15">
      <c r="B211" s="369" t="s">
        <v>181</v>
      </c>
      <c r="D211" s="300" t="e">
        <f>SUMPRODUCT((#REF!=$B211)*(#REF!&lt;&gt;""))</f>
        <v>#REF!</v>
      </c>
      <c r="E211" s="300" t="e">
        <f>SUMPRODUCT((#REF!=$B211)*(#REF!&lt;&gt;""))</f>
        <v>#REF!</v>
      </c>
      <c r="F211" s="7" t="e">
        <f>SUMPRODUCT((#REF!=$B211)*(#REF!&lt;&gt;""))</f>
        <v>#REF!</v>
      </c>
      <c r="G211" s="7" t="e">
        <f>SUMPRODUCT((#REF!=$B211)*(#REF!&lt;&gt;""))</f>
        <v>#REF!</v>
      </c>
      <c r="H211" s="7" t="e">
        <f>SUMPRODUCT((#REF!=$B211)*(#REF!&lt;&gt;""))</f>
        <v>#REF!</v>
      </c>
      <c r="I211" s="7" t="e">
        <f>SUMPRODUCT((#REF!=$B211)*(#REF!&lt;&gt;""))</f>
        <v>#REF!</v>
      </c>
      <c r="J211" s="7" t="e">
        <f>SUMPRODUCT((#REF!=$B211)*(#REF!&lt;&gt;""))</f>
        <v>#REF!</v>
      </c>
      <c r="K211" s="7" t="e">
        <f>SUMPRODUCT((#REF!=$B211)*(#REF!&lt;&gt;""))</f>
        <v>#REF!</v>
      </c>
      <c r="M211" s="297" t="e">
        <f t="shared" si="5"/>
        <v>#REF!</v>
      </c>
    </row>
    <row r="212" spans="2:13" ht="15">
      <c r="B212" s="373" t="s">
        <v>378</v>
      </c>
      <c r="D212" s="300" t="e">
        <f>SUMPRODUCT((#REF!=$B212)*(#REF!&lt;&gt;""))</f>
        <v>#REF!</v>
      </c>
      <c r="E212" s="300" t="e">
        <f>SUMPRODUCT((#REF!=$B212)*(#REF!&lt;&gt;""))</f>
        <v>#REF!</v>
      </c>
      <c r="F212" s="7" t="e">
        <f>SUMPRODUCT((#REF!=$B212)*(#REF!&lt;&gt;""))</f>
        <v>#REF!</v>
      </c>
      <c r="G212" s="7" t="e">
        <f>SUMPRODUCT((#REF!=$B212)*(#REF!&lt;&gt;""))</f>
        <v>#REF!</v>
      </c>
      <c r="H212" s="7" t="e">
        <f>SUMPRODUCT((#REF!=$B212)*(#REF!&lt;&gt;""))</f>
        <v>#REF!</v>
      </c>
      <c r="I212" s="7" t="e">
        <f>SUMPRODUCT((#REF!=$B212)*(#REF!&lt;&gt;""))</f>
        <v>#REF!</v>
      </c>
      <c r="J212" s="7" t="e">
        <f>SUMPRODUCT((#REF!=$B212)*(#REF!&lt;&gt;""))</f>
        <v>#REF!</v>
      </c>
      <c r="K212" s="7" t="e">
        <f>SUMPRODUCT((#REF!=$B212)*(#REF!&lt;&gt;""))</f>
        <v>#REF!</v>
      </c>
      <c r="M212" s="297" t="e">
        <f t="shared" si="5"/>
        <v>#REF!</v>
      </c>
    </row>
    <row r="213" spans="2:13" ht="15">
      <c r="B213" s="373" t="s">
        <v>165</v>
      </c>
      <c r="D213" s="300" t="e">
        <f>SUMPRODUCT((#REF!=$B213)*(#REF!&lt;&gt;""))</f>
        <v>#REF!</v>
      </c>
      <c r="E213" s="300" t="e">
        <f>SUMPRODUCT((#REF!=$B213)*(#REF!&lt;&gt;""))</f>
        <v>#REF!</v>
      </c>
      <c r="F213" s="7" t="e">
        <f>SUMPRODUCT((#REF!=$B213)*(#REF!&lt;&gt;""))</f>
        <v>#REF!</v>
      </c>
      <c r="G213" s="7" t="e">
        <f>SUMPRODUCT((#REF!=$B213)*(#REF!&lt;&gt;""))</f>
        <v>#REF!</v>
      </c>
      <c r="H213" s="7" t="e">
        <f>SUMPRODUCT((#REF!=$B213)*(#REF!&lt;&gt;""))</f>
        <v>#REF!</v>
      </c>
      <c r="I213" s="7" t="e">
        <f>SUMPRODUCT((#REF!=$B213)*(#REF!&lt;&gt;""))</f>
        <v>#REF!</v>
      </c>
      <c r="J213" s="7" t="e">
        <f>SUMPRODUCT((#REF!=$B213)*(#REF!&lt;&gt;""))</f>
        <v>#REF!</v>
      </c>
      <c r="K213" s="7" t="e">
        <f>SUMPRODUCT((#REF!=$B213)*(#REF!&lt;&gt;""))</f>
        <v>#REF!</v>
      </c>
      <c r="M213" s="297" t="e">
        <f t="shared" si="5"/>
        <v>#REF!</v>
      </c>
    </row>
    <row r="214" spans="2:13" ht="15">
      <c r="B214" s="373" t="s">
        <v>70</v>
      </c>
      <c r="D214" s="300" t="e">
        <f>SUMPRODUCT((#REF!=$B214)*(#REF!&lt;&gt;""))</f>
        <v>#REF!</v>
      </c>
      <c r="E214" s="300" t="e">
        <f>SUMPRODUCT((#REF!=$B214)*(#REF!&lt;&gt;""))</f>
        <v>#REF!</v>
      </c>
      <c r="F214" s="7" t="e">
        <f>SUMPRODUCT((#REF!=$B214)*(#REF!&lt;&gt;""))</f>
        <v>#REF!</v>
      </c>
      <c r="G214" s="7" t="e">
        <f>SUMPRODUCT((#REF!=$B214)*(#REF!&lt;&gt;""))</f>
        <v>#REF!</v>
      </c>
      <c r="H214" s="7" t="e">
        <f>SUMPRODUCT((#REF!=$B214)*(#REF!&lt;&gt;""))</f>
        <v>#REF!</v>
      </c>
      <c r="I214" s="7" t="e">
        <f>SUMPRODUCT((#REF!=$B214)*(#REF!&lt;&gt;""))</f>
        <v>#REF!</v>
      </c>
      <c r="J214" s="7" t="e">
        <f>SUMPRODUCT((#REF!=$B214)*(#REF!&lt;&gt;""))</f>
        <v>#REF!</v>
      </c>
      <c r="K214" s="7" t="e">
        <f>SUMPRODUCT((#REF!=$B214)*(#REF!&lt;&gt;""))</f>
        <v>#REF!</v>
      </c>
      <c r="M214" s="297" t="e">
        <f t="shared" si="5"/>
        <v>#REF!</v>
      </c>
    </row>
    <row r="215" spans="2:13" ht="15">
      <c r="B215" s="373" t="s">
        <v>33</v>
      </c>
      <c r="D215" s="300" t="e">
        <f>SUMPRODUCT((#REF!=$B215)*(#REF!&lt;&gt;""))</f>
        <v>#REF!</v>
      </c>
      <c r="E215" s="300" t="e">
        <f>SUMPRODUCT((#REF!=$B215)*(#REF!&lt;&gt;""))</f>
        <v>#REF!</v>
      </c>
      <c r="F215" s="7" t="e">
        <f>SUMPRODUCT((#REF!=$B215)*(#REF!&lt;&gt;""))</f>
        <v>#REF!</v>
      </c>
      <c r="G215" s="7" t="e">
        <f>SUMPRODUCT((#REF!=$B215)*(#REF!&lt;&gt;""))</f>
        <v>#REF!</v>
      </c>
      <c r="H215" s="7" t="e">
        <f>SUMPRODUCT((#REF!=$B215)*(#REF!&lt;&gt;""))</f>
        <v>#REF!</v>
      </c>
      <c r="I215" s="7" t="e">
        <f>SUMPRODUCT((#REF!=$B215)*(#REF!&lt;&gt;""))</f>
        <v>#REF!</v>
      </c>
      <c r="J215" s="7" t="e">
        <f>SUMPRODUCT((#REF!=$B215)*(#REF!&lt;&gt;""))</f>
        <v>#REF!</v>
      </c>
      <c r="K215" s="7" t="e">
        <f>SUMPRODUCT((#REF!=$B215)*(#REF!&lt;&gt;""))</f>
        <v>#REF!</v>
      </c>
      <c r="M215" s="297" t="e">
        <f t="shared" si="5"/>
        <v>#REF!</v>
      </c>
    </row>
    <row r="216" spans="2:13" ht="15">
      <c r="B216" s="373" t="s">
        <v>54</v>
      </c>
      <c r="D216" s="300" t="e">
        <f>SUMPRODUCT((#REF!=$B216)*(#REF!&lt;&gt;""))</f>
        <v>#REF!</v>
      </c>
      <c r="E216" s="300" t="e">
        <f>SUMPRODUCT((#REF!=$B216)*(#REF!&lt;&gt;""))</f>
        <v>#REF!</v>
      </c>
      <c r="F216" s="7" t="e">
        <f>SUMPRODUCT((#REF!=$B216)*(#REF!&lt;&gt;""))</f>
        <v>#REF!</v>
      </c>
      <c r="G216" s="7" t="e">
        <f>SUMPRODUCT((#REF!=$B216)*(#REF!&lt;&gt;""))</f>
        <v>#REF!</v>
      </c>
      <c r="H216" s="7" t="e">
        <f>SUMPRODUCT((#REF!=$B216)*(#REF!&lt;&gt;""))</f>
        <v>#REF!</v>
      </c>
      <c r="I216" s="7" t="e">
        <f>SUMPRODUCT((#REF!=$B216)*(#REF!&lt;&gt;""))</f>
        <v>#REF!</v>
      </c>
      <c r="J216" s="7" t="e">
        <f>SUMPRODUCT((#REF!=$B216)*(#REF!&lt;&gt;""))</f>
        <v>#REF!</v>
      </c>
      <c r="K216" s="7" t="e">
        <f>SUMPRODUCT((#REF!=$B216)*(#REF!&lt;&gt;""))</f>
        <v>#REF!</v>
      </c>
      <c r="M216" s="297" t="e">
        <f t="shared" si="5"/>
        <v>#REF!</v>
      </c>
    </row>
    <row r="217" spans="2:13" ht="15">
      <c r="B217" s="373" t="s">
        <v>331</v>
      </c>
      <c r="D217" s="300" t="e">
        <f>SUMPRODUCT((#REF!=$B217)*(#REF!&lt;&gt;""))</f>
        <v>#REF!</v>
      </c>
      <c r="E217" s="300" t="e">
        <f>SUMPRODUCT((#REF!=$B217)*(#REF!&lt;&gt;""))</f>
        <v>#REF!</v>
      </c>
      <c r="F217" s="7" t="e">
        <f>SUMPRODUCT((#REF!=$B217)*(#REF!&lt;&gt;""))</f>
        <v>#REF!</v>
      </c>
      <c r="G217" s="7" t="e">
        <f>SUMPRODUCT((#REF!=$B217)*(#REF!&lt;&gt;""))</f>
        <v>#REF!</v>
      </c>
      <c r="H217" s="7" t="e">
        <f>SUMPRODUCT((#REF!=$B217)*(#REF!&lt;&gt;""))</f>
        <v>#REF!</v>
      </c>
      <c r="I217" s="7" t="e">
        <f>SUMPRODUCT((#REF!=$B217)*(#REF!&lt;&gt;""))</f>
        <v>#REF!</v>
      </c>
      <c r="J217" s="7" t="e">
        <f>SUMPRODUCT((#REF!=$B217)*(#REF!&lt;&gt;""))</f>
        <v>#REF!</v>
      </c>
      <c r="K217" s="7" t="e">
        <f>SUMPRODUCT((#REF!=$B217)*(#REF!&lt;&gt;""))</f>
        <v>#REF!</v>
      </c>
      <c r="M217" s="297" t="e">
        <f t="shared" si="5"/>
        <v>#REF!</v>
      </c>
    </row>
    <row r="218" spans="2:13" ht="15">
      <c r="B218" s="373" t="s">
        <v>189</v>
      </c>
      <c r="D218" s="300" t="e">
        <f>SUMPRODUCT((#REF!=$B218)*(#REF!&lt;&gt;""))</f>
        <v>#REF!</v>
      </c>
      <c r="E218" s="300" t="e">
        <f>SUMPRODUCT((#REF!=$B218)*(#REF!&lt;&gt;""))</f>
        <v>#REF!</v>
      </c>
      <c r="F218" s="7" t="e">
        <f>SUMPRODUCT((#REF!=$B218)*(#REF!&lt;&gt;""))</f>
        <v>#REF!</v>
      </c>
      <c r="G218" s="7" t="e">
        <f>SUMPRODUCT((#REF!=$B218)*(#REF!&lt;&gt;""))</f>
        <v>#REF!</v>
      </c>
      <c r="H218" s="7" t="e">
        <f>SUMPRODUCT((#REF!=$B218)*(#REF!&lt;&gt;""))</f>
        <v>#REF!</v>
      </c>
      <c r="I218" s="7" t="e">
        <f>SUMPRODUCT((#REF!=$B218)*(#REF!&lt;&gt;""))</f>
        <v>#REF!</v>
      </c>
      <c r="J218" s="7" t="e">
        <f>SUMPRODUCT((#REF!=$B218)*(#REF!&lt;&gt;""))</f>
        <v>#REF!</v>
      </c>
      <c r="K218" s="7" t="e">
        <f>SUMPRODUCT((#REF!=$B218)*(#REF!&lt;&gt;""))</f>
        <v>#REF!</v>
      </c>
      <c r="M218" s="297" t="e">
        <f t="shared" si="5"/>
        <v>#REF!</v>
      </c>
    </row>
    <row r="219" spans="2:13" ht="15">
      <c r="B219" s="373" t="s">
        <v>379</v>
      </c>
      <c r="D219" s="300" t="e">
        <f>SUMPRODUCT((#REF!=$B219)*(#REF!&lt;&gt;""))</f>
        <v>#REF!</v>
      </c>
      <c r="E219" s="300" t="e">
        <f>SUMPRODUCT((#REF!=$B219)*(#REF!&lt;&gt;""))</f>
        <v>#REF!</v>
      </c>
      <c r="F219" s="7" t="e">
        <f>SUMPRODUCT((#REF!=$B219)*(#REF!&lt;&gt;""))</f>
        <v>#REF!</v>
      </c>
      <c r="G219" s="7" t="e">
        <f>SUMPRODUCT((#REF!=$B219)*(#REF!&lt;&gt;""))</f>
        <v>#REF!</v>
      </c>
      <c r="H219" s="7" t="e">
        <f>SUMPRODUCT((#REF!=$B219)*(#REF!&lt;&gt;""))</f>
        <v>#REF!</v>
      </c>
      <c r="I219" s="7" t="e">
        <f>SUMPRODUCT((#REF!=$B219)*(#REF!&lt;&gt;""))</f>
        <v>#REF!</v>
      </c>
      <c r="J219" s="7" t="e">
        <f>SUMPRODUCT((#REF!=$B219)*(#REF!&lt;&gt;""))</f>
        <v>#REF!</v>
      </c>
      <c r="K219" s="7" t="e">
        <f>SUMPRODUCT((#REF!=$B219)*(#REF!&lt;&gt;""))</f>
        <v>#REF!</v>
      </c>
      <c r="M219" s="297" t="e">
        <f t="shared" si="5"/>
        <v>#REF!</v>
      </c>
    </row>
    <row r="220" spans="2:13" ht="12.75">
      <c r="B220" s="373"/>
      <c r="F220" s="7"/>
      <c r="G220" s="7"/>
      <c r="H220" s="7"/>
      <c r="I220" s="7"/>
      <c r="J220" s="7"/>
      <c r="K220" s="7"/>
      <c r="M220" s="7"/>
    </row>
    <row r="221" spans="2:13" ht="12.75">
      <c r="B221" s="373"/>
      <c r="D221" s="7" t="e">
        <f>SUM(D197:D219)</f>
        <v>#REF!</v>
      </c>
      <c r="E221" s="7" t="e">
        <f>SUM(E197:E219)</f>
        <v>#REF!</v>
      </c>
      <c r="F221" s="7" t="e">
        <f>SUM(F197:F219)</f>
        <v>#REF!</v>
      </c>
      <c r="G221" s="7" t="e">
        <f>SUM(G197:G219)</f>
        <v>#REF!</v>
      </c>
      <c r="H221" s="7" t="e">
        <f>SUM(H197:H219)</f>
        <v>#REF!</v>
      </c>
      <c r="I221" s="7" t="e">
        <f>SUM(I197:I219)</f>
        <v>#REF!</v>
      </c>
      <c r="J221" s="7" t="e">
        <f>SUM(J197:J219)</f>
        <v>#REF!</v>
      </c>
      <c r="K221" s="7" t="e">
        <f>SUM(K197:K219)</f>
        <v>#REF!</v>
      </c>
      <c r="M221" s="297" t="e">
        <f>SUM(D221:K221)</f>
        <v>#REF!</v>
      </c>
    </row>
    <row r="222" spans="2:13" ht="12.75">
      <c r="B222" s="373"/>
      <c r="D222" s="7"/>
      <c r="E222" s="7"/>
      <c r="F222" s="7"/>
      <c r="G222" s="7"/>
      <c r="H222" s="7"/>
      <c r="I222" s="7"/>
      <c r="J222" s="7"/>
      <c r="K222" s="7"/>
      <c r="M222" s="297"/>
    </row>
    <row r="223" spans="2:13" ht="12.75">
      <c r="B223" s="373"/>
      <c r="C223" s="374" t="s">
        <v>380</v>
      </c>
      <c r="D223" s="7" t="e">
        <f>SUM(D81+D109+D137+D165+D193+D221)</f>
        <v>#REF!</v>
      </c>
      <c r="E223" s="7" t="e">
        <f>SUM(E81+E109+E137+E165+E193+E221)</f>
        <v>#REF!</v>
      </c>
      <c r="F223" s="7" t="e">
        <f>SUM(F81+F109+F137+F165+F193+F221)</f>
        <v>#REF!</v>
      </c>
      <c r="G223" s="7" t="e">
        <f>SUM(G81+G109+G137+G165+G193+G221)</f>
        <v>#REF!</v>
      </c>
      <c r="H223" s="7" t="e">
        <f>SUM(H81+H109+H137+H165+H193+H221)</f>
        <v>#REF!</v>
      </c>
      <c r="I223" s="7" t="e">
        <f>SUM(I81+I109+I137+I165+I193+I221)</f>
        <v>#REF!</v>
      </c>
      <c r="J223" s="7" t="e">
        <f>SUM(J81+J109+J137+J165+J193+J221)</f>
        <v>#REF!</v>
      </c>
      <c r="K223" s="7" t="e">
        <f>SUM(K81+K109+K137+K165+K193+K221)</f>
        <v>#REF!</v>
      </c>
      <c r="M223" s="297" t="e">
        <f>SUM(D223:K223)</f>
        <v>#REF!</v>
      </c>
    </row>
    <row r="244" ht="26.25">
      <c r="B244" s="375" t="s">
        <v>381</v>
      </c>
    </row>
    <row r="245" ht="20.25">
      <c r="B245" s="376"/>
    </row>
    <row r="246" ht="20.25">
      <c r="B246" s="376"/>
    </row>
    <row r="247" ht="12.75">
      <c r="B247" s="373"/>
    </row>
    <row r="248" spans="4:14" ht="19.5" customHeight="1">
      <c r="D248" s="377" t="s">
        <v>1</v>
      </c>
      <c r="E248" s="377" t="s">
        <v>3</v>
      </c>
      <c r="F248" s="378" t="s">
        <v>2</v>
      </c>
      <c r="G248" s="378" t="s">
        <v>4</v>
      </c>
      <c r="H248" s="378" t="s">
        <v>365</v>
      </c>
      <c r="I248" s="378" t="s">
        <v>300</v>
      </c>
      <c r="J248" s="378" t="s">
        <v>9</v>
      </c>
      <c r="K248" s="378" t="s">
        <v>10</v>
      </c>
      <c r="L248" s="379"/>
      <c r="M248" s="380" t="s">
        <v>264</v>
      </c>
      <c r="N248" s="380" t="s">
        <v>382</v>
      </c>
    </row>
    <row r="249" spans="1:14" ht="19.5" customHeight="1">
      <c r="A249" s="42"/>
      <c r="B249" s="381" t="s">
        <v>85</v>
      </c>
      <c r="C249" s="382"/>
      <c r="D249" s="383" t="e">
        <f aca="true" t="shared" si="6" ref="D249:D271">SUM(D57+D85+D113+D141+D169+D197)</f>
        <v>#REF!</v>
      </c>
      <c r="E249" s="383" t="e">
        <f aca="true" t="shared" si="7" ref="E249:E271">SUM(E57+E85+E113+E141+E169+E197)</f>
        <v>#REF!</v>
      </c>
      <c r="F249" s="383" t="e">
        <f aca="true" t="shared" si="8" ref="F249:F271">SUM(F57+F85+F113+F141+F169+F197)</f>
        <v>#REF!</v>
      </c>
      <c r="G249" s="383" t="e">
        <f aca="true" t="shared" si="9" ref="G249:G271">SUM(G57+G85+G113+G141+G169+G197)</f>
        <v>#REF!</v>
      </c>
      <c r="H249" s="383" t="e">
        <f aca="true" t="shared" si="10" ref="H249:H271">SUM(H57+H85+H113+H141+H169+H197)</f>
        <v>#REF!</v>
      </c>
      <c r="I249" s="383" t="e">
        <f aca="true" t="shared" si="11" ref="I249:I271">SUM(I57+I85+I113+I141+I169+I197)</f>
        <v>#REF!</v>
      </c>
      <c r="J249" s="383" t="e">
        <f aca="true" t="shared" si="12" ref="J249:J271">SUM(J57+J85+J113+J141+J169+J197)</f>
        <v>#REF!</v>
      </c>
      <c r="K249" s="383" t="e">
        <f aca="true" t="shared" si="13" ref="K249:K271">SUM(K57+K85+K113+K141+K169+K197)</f>
        <v>#REF!</v>
      </c>
      <c r="L249" s="379"/>
      <c r="M249" s="384" t="e">
        <f aca="true" t="shared" si="14" ref="M249:M271">SUM(D249:K249)</f>
        <v>#REF!</v>
      </c>
      <c r="N249" s="383">
        <v>9</v>
      </c>
    </row>
    <row r="250" spans="1:14" ht="19.5" customHeight="1">
      <c r="A250" s="42"/>
      <c r="B250" s="385" t="s">
        <v>374</v>
      </c>
      <c r="C250" s="386"/>
      <c r="D250" s="387" t="e">
        <f t="shared" si="6"/>
        <v>#REF!</v>
      </c>
      <c r="E250" s="387" t="e">
        <f t="shared" si="7"/>
        <v>#REF!</v>
      </c>
      <c r="F250" s="387" t="e">
        <f t="shared" si="8"/>
        <v>#REF!</v>
      </c>
      <c r="G250" s="387" t="e">
        <f t="shared" si="9"/>
        <v>#REF!</v>
      </c>
      <c r="H250" s="387" t="e">
        <f t="shared" si="10"/>
        <v>#REF!</v>
      </c>
      <c r="I250" s="387" t="e">
        <f t="shared" si="11"/>
        <v>#REF!</v>
      </c>
      <c r="J250" s="387" t="e">
        <f t="shared" si="12"/>
        <v>#REF!</v>
      </c>
      <c r="K250" s="387" t="e">
        <f t="shared" si="13"/>
        <v>#REF!</v>
      </c>
      <c r="L250" s="379"/>
      <c r="M250" s="388" t="e">
        <f t="shared" si="14"/>
        <v>#REF!</v>
      </c>
      <c r="N250" s="387"/>
    </row>
    <row r="251" spans="2:14" ht="19.5" customHeight="1">
      <c r="B251" s="381" t="s">
        <v>301</v>
      </c>
      <c r="C251" s="382"/>
      <c r="D251" s="383" t="e">
        <f t="shared" si="6"/>
        <v>#REF!</v>
      </c>
      <c r="E251" s="383" t="e">
        <f t="shared" si="7"/>
        <v>#REF!</v>
      </c>
      <c r="F251" s="383" t="e">
        <f t="shared" si="8"/>
        <v>#REF!</v>
      </c>
      <c r="G251" s="383" t="e">
        <f t="shared" si="9"/>
        <v>#REF!</v>
      </c>
      <c r="H251" s="383" t="e">
        <f t="shared" si="10"/>
        <v>#REF!</v>
      </c>
      <c r="I251" s="383" t="e">
        <f t="shared" si="11"/>
        <v>#REF!</v>
      </c>
      <c r="J251" s="383" t="e">
        <f t="shared" si="12"/>
        <v>#REF!</v>
      </c>
      <c r="K251" s="383" t="e">
        <f t="shared" si="13"/>
        <v>#REF!</v>
      </c>
      <c r="L251" s="379"/>
      <c r="M251" s="384" t="e">
        <f t="shared" si="14"/>
        <v>#REF!</v>
      </c>
      <c r="N251" s="383">
        <v>9</v>
      </c>
    </row>
    <row r="252" spans="2:14" ht="19.5" customHeight="1">
      <c r="B252" s="385" t="s">
        <v>12</v>
      </c>
      <c r="C252" s="386"/>
      <c r="D252" s="387" t="e">
        <f t="shared" si="6"/>
        <v>#REF!</v>
      </c>
      <c r="E252" s="387" t="e">
        <f t="shared" si="7"/>
        <v>#REF!</v>
      </c>
      <c r="F252" s="387" t="e">
        <f t="shared" si="8"/>
        <v>#REF!</v>
      </c>
      <c r="G252" s="387" t="e">
        <f t="shared" si="9"/>
        <v>#REF!</v>
      </c>
      <c r="H252" s="387" t="e">
        <f t="shared" si="10"/>
        <v>#REF!</v>
      </c>
      <c r="I252" s="387" t="e">
        <f t="shared" si="11"/>
        <v>#REF!</v>
      </c>
      <c r="J252" s="387" t="e">
        <f t="shared" si="12"/>
        <v>#REF!</v>
      </c>
      <c r="K252" s="387" t="e">
        <f t="shared" si="13"/>
        <v>#REF!</v>
      </c>
      <c r="L252" s="379"/>
      <c r="M252" s="388" t="e">
        <f t="shared" si="14"/>
        <v>#REF!</v>
      </c>
      <c r="N252" s="387">
        <v>18</v>
      </c>
    </row>
    <row r="253" spans="2:14" ht="19.5" customHeight="1">
      <c r="B253" s="381" t="s">
        <v>15</v>
      </c>
      <c r="C253" s="382"/>
      <c r="D253" s="383" t="e">
        <f t="shared" si="6"/>
        <v>#REF!</v>
      </c>
      <c r="E253" s="383" t="e">
        <f t="shared" si="7"/>
        <v>#REF!</v>
      </c>
      <c r="F253" s="383" t="e">
        <f t="shared" si="8"/>
        <v>#REF!</v>
      </c>
      <c r="G253" s="383" t="e">
        <f t="shared" si="9"/>
        <v>#REF!</v>
      </c>
      <c r="H253" s="383" t="e">
        <f t="shared" si="10"/>
        <v>#REF!</v>
      </c>
      <c r="I253" s="383" t="e">
        <f t="shared" si="11"/>
        <v>#REF!</v>
      </c>
      <c r="J253" s="383" t="e">
        <f t="shared" si="12"/>
        <v>#REF!</v>
      </c>
      <c r="K253" s="383" t="e">
        <f t="shared" si="13"/>
        <v>#REF!</v>
      </c>
      <c r="L253" s="379"/>
      <c r="M253" s="384" t="e">
        <f t="shared" si="14"/>
        <v>#REF!</v>
      </c>
      <c r="N253" s="383"/>
    </row>
    <row r="254" spans="2:14" ht="19.5" customHeight="1">
      <c r="B254" s="385" t="s">
        <v>375</v>
      </c>
      <c r="C254" s="386"/>
      <c r="D254" s="387" t="e">
        <f t="shared" si="6"/>
        <v>#REF!</v>
      </c>
      <c r="E254" s="387" t="e">
        <f t="shared" si="7"/>
        <v>#REF!</v>
      </c>
      <c r="F254" s="387" t="e">
        <f t="shared" si="8"/>
        <v>#REF!</v>
      </c>
      <c r="G254" s="387" t="e">
        <f t="shared" si="9"/>
        <v>#REF!</v>
      </c>
      <c r="H254" s="387" t="e">
        <f t="shared" si="10"/>
        <v>#REF!</v>
      </c>
      <c r="I254" s="387" t="e">
        <f t="shared" si="11"/>
        <v>#REF!</v>
      </c>
      <c r="J254" s="387" t="e">
        <f t="shared" si="12"/>
        <v>#REF!</v>
      </c>
      <c r="K254" s="387" t="e">
        <f t="shared" si="13"/>
        <v>#REF!</v>
      </c>
      <c r="L254" s="379"/>
      <c r="M254" s="388" t="e">
        <f t="shared" si="14"/>
        <v>#REF!</v>
      </c>
      <c r="N254" s="387"/>
    </row>
    <row r="255" spans="2:14" ht="19.5" customHeight="1">
      <c r="B255" s="381" t="s">
        <v>206</v>
      </c>
      <c r="C255" s="382"/>
      <c r="D255" s="383" t="e">
        <f t="shared" si="6"/>
        <v>#REF!</v>
      </c>
      <c r="E255" s="383" t="e">
        <f t="shared" si="7"/>
        <v>#REF!</v>
      </c>
      <c r="F255" s="383" t="e">
        <f t="shared" si="8"/>
        <v>#REF!</v>
      </c>
      <c r="G255" s="383" t="e">
        <f t="shared" si="9"/>
        <v>#REF!</v>
      </c>
      <c r="H255" s="383" t="e">
        <f t="shared" si="10"/>
        <v>#REF!</v>
      </c>
      <c r="I255" s="383" t="e">
        <f t="shared" si="11"/>
        <v>#REF!</v>
      </c>
      <c r="J255" s="383" t="e">
        <f t="shared" si="12"/>
        <v>#REF!</v>
      </c>
      <c r="K255" s="383" t="e">
        <f t="shared" si="13"/>
        <v>#REF!</v>
      </c>
      <c r="L255" s="379"/>
      <c r="M255" s="384" t="e">
        <f t="shared" si="14"/>
        <v>#REF!</v>
      </c>
      <c r="N255" s="383"/>
    </row>
    <row r="256" spans="2:14" ht="19.5" customHeight="1">
      <c r="B256" s="385" t="s">
        <v>148</v>
      </c>
      <c r="C256" s="386"/>
      <c r="D256" s="387" t="e">
        <f t="shared" si="6"/>
        <v>#REF!</v>
      </c>
      <c r="E256" s="387" t="e">
        <f t="shared" si="7"/>
        <v>#REF!</v>
      </c>
      <c r="F256" s="387" t="e">
        <f t="shared" si="8"/>
        <v>#REF!</v>
      </c>
      <c r="G256" s="387" t="e">
        <f t="shared" si="9"/>
        <v>#REF!</v>
      </c>
      <c r="H256" s="387" t="e">
        <f t="shared" si="10"/>
        <v>#REF!</v>
      </c>
      <c r="I256" s="387" t="e">
        <f t="shared" si="11"/>
        <v>#REF!</v>
      </c>
      <c r="J256" s="387" t="e">
        <f t="shared" si="12"/>
        <v>#REF!</v>
      </c>
      <c r="K256" s="387" t="e">
        <f t="shared" si="13"/>
        <v>#REF!</v>
      </c>
      <c r="L256" s="379"/>
      <c r="M256" s="388" t="e">
        <f t="shared" si="14"/>
        <v>#REF!</v>
      </c>
      <c r="N256" s="387"/>
    </row>
    <row r="257" spans="2:14" ht="19.5" customHeight="1">
      <c r="B257" s="381" t="s">
        <v>78</v>
      </c>
      <c r="C257" s="382"/>
      <c r="D257" s="383" t="e">
        <f t="shared" si="6"/>
        <v>#REF!</v>
      </c>
      <c r="E257" s="383" t="e">
        <f t="shared" si="7"/>
        <v>#REF!</v>
      </c>
      <c r="F257" s="383" t="e">
        <f t="shared" si="8"/>
        <v>#REF!</v>
      </c>
      <c r="G257" s="383" t="e">
        <f t="shared" si="9"/>
        <v>#REF!</v>
      </c>
      <c r="H257" s="383" t="e">
        <f t="shared" si="10"/>
        <v>#REF!</v>
      </c>
      <c r="I257" s="383" t="e">
        <f t="shared" si="11"/>
        <v>#REF!</v>
      </c>
      <c r="J257" s="383" t="e">
        <f t="shared" si="12"/>
        <v>#REF!</v>
      </c>
      <c r="K257" s="383" t="e">
        <f t="shared" si="13"/>
        <v>#REF!</v>
      </c>
      <c r="L257" s="379"/>
      <c r="M257" s="384" t="e">
        <f t="shared" si="14"/>
        <v>#REF!</v>
      </c>
      <c r="N257" s="383">
        <v>2</v>
      </c>
    </row>
    <row r="258" spans="2:14" ht="19.5" customHeight="1">
      <c r="B258" s="385" t="s">
        <v>376</v>
      </c>
      <c r="C258" s="386"/>
      <c r="D258" s="387" t="e">
        <f t="shared" si="6"/>
        <v>#REF!</v>
      </c>
      <c r="E258" s="387" t="e">
        <f t="shared" si="7"/>
        <v>#REF!</v>
      </c>
      <c r="F258" s="387" t="e">
        <f t="shared" si="8"/>
        <v>#REF!</v>
      </c>
      <c r="G258" s="387" t="e">
        <f t="shared" si="9"/>
        <v>#REF!</v>
      </c>
      <c r="H258" s="387" t="e">
        <f t="shared" si="10"/>
        <v>#REF!</v>
      </c>
      <c r="I258" s="387" t="e">
        <f t="shared" si="11"/>
        <v>#REF!</v>
      </c>
      <c r="J258" s="387" t="e">
        <f t="shared" si="12"/>
        <v>#REF!</v>
      </c>
      <c r="K258" s="387" t="e">
        <f t="shared" si="13"/>
        <v>#REF!</v>
      </c>
      <c r="L258" s="379"/>
      <c r="M258" s="388" t="e">
        <f t="shared" si="14"/>
        <v>#REF!</v>
      </c>
      <c r="N258" s="387"/>
    </row>
    <row r="259" spans="2:14" ht="19.5" customHeight="1">
      <c r="B259" s="381" t="s">
        <v>316</v>
      </c>
      <c r="C259" s="382"/>
      <c r="D259" s="383" t="e">
        <f t="shared" si="6"/>
        <v>#REF!</v>
      </c>
      <c r="E259" s="383" t="e">
        <f t="shared" si="7"/>
        <v>#REF!</v>
      </c>
      <c r="F259" s="383" t="e">
        <f t="shared" si="8"/>
        <v>#REF!</v>
      </c>
      <c r="G259" s="383" t="e">
        <f t="shared" si="9"/>
        <v>#REF!</v>
      </c>
      <c r="H259" s="383" t="e">
        <f t="shared" si="10"/>
        <v>#REF!</v>
      </c>
      <c r="I259" s="383" t="e">
        <f t="shared" si="11"/>
        <v>#REF!</v>
      </c>
      <c r="J259" s="383" t="e">
        <f t="shared" si="12"/>
        <v>#REF!</v>
      </c>
      <c r="K259" s="383" t="e">
        <f t="shared" si="13"/>
        <v>#REF!</v>
      </c>
      <c r="L259" s="379"/>
      <c r="M259" s="384" t="e">
        <f t="shared" si="14"/>
        <v>#REF!</v>
      </c>
      <c r="N259" s="383">
        <v>1</v>
      </c>
    </row>
    <row r="260" spans="2:14" ht="19.5" customHeight="1">
      <c r="B260" s="385" t="s">
        <v>41</v>
      </c>
      <c r="C260" s="389"/>
      <c r="D260" s="387" t="e">
        <f t="shared" si="6"/>
        <v>#REF!</v>
      </c>
      <c r="E260" s="387" t="e">
        <f t="shared" si="7"/>
        <v>#REF!</v>
      </c>
      <c r="F260" s="387" t="e">
        <f t="shared" si="8"/>
        <v>#REF!</v>
      </c>
      <c r="G260" s="387" t="e">
        <f t="shared" si="9"/>
        <v>#REF!</v>
      </c>
      <c r="H260" s="387" t="e">
        <f t="shared" si="10"/>
        <v>#REF!</v>
      </c>
      <c r="I260" s="387" t="e">
        <f t="shared" si="11"/>
        <v>#REF!</v>
      </c>
      <c r="J260" s="387" t="e">
        <f t="shared" si="12"/>
        <v>#REF!</v>
      </c>
      <c r="K260" s="387" t="e">
        <f t="shared" si="13"/>
        <v>#REF!</v>
      </c>
      <c r="L260" s="390"/>
      <c r="M260" s="388" t="e">
        <f t="shared" si="14"/>
        <v>#REF!</v>
      </c>
      <c r="N260" s="387"/>
    </row>
    <row r="261" spans="2:14" ht="19.5" customHeight="1">
      <c r="B261" s="381" t="s">
        <v>120</v>
      </c>
      <c r="C261" s="382"/>
      <c r="D261" s="383" t="e">
        <f t="shared" si="6"/>
        <v>#REF!</v>
      </c>
      <c r="E261" s="383" t="e">
        <f t="shared" si="7"/>
        <v>#REF!</v>
      </c>
      <c r="F261" s="383" t="e">
        <f t="shared" si="8"/>
        <v>#REF!</v>
      </c>
      <c r="G261" s="383" t="e">
        <f t="shared" si="9"/>
        <v>#REF!</v>
      </c>
      <c r="H261" s="383" t="e">
        <f t="shared" si="10"/>
        <v>#REF!</v>
      </c>
      <c r="I261" s="383" t="e">
        <f t="shared" si="11"/>
        <v>#REF!</v>
      </c>
      <c r="J261" s="383" t="e">
        <f t="shared" si="12"/>
        <v>#REF!</v>
      </c>
      <c r="K261" s="383" t="e">
        <f t="shared" si="13"/>
        <v>#REF!</v>
      </c>
      <c r="L261" s="379"/>
      <c r="M261" s="384" t="e">
        <f t="shared" si="14"/>
        <v>#REF!</v>
      </c>
      <c r="N261" s="383">
        <v>5</v>
      </c>
    </row>
    <row r="262" spans="2:14" ht="19.5" customHeight="1">
      <c r="B262" s="385" t="s">
        <v>377</v>
      </c>
      <c r="C262" s="386"/>
      <c r="D262" s="387" t="e">
        <f t="shared" si="6"/>
        <v>#REF!</v>
      </c>
      <c r="E262" s="387" t="e">
        <f t="shared" si="7"/>
        <v>#REF!</v>
      </c>
      <c r="F262" s="387" t="e">
        <f t="shared" si="8"/>
        <v>#REF!</v>
      </c>
      <c r="G262" s="387" t="e">
        <f t="shared" si="9"/>
        <v>#REF!</v>
      </c>
      <c r="H262" s="387" t="e">
        <f t="shared" si="10"/>
        <v>#REF!</v>
      </c>
      <c r="I262" s="387" t="e">
        <f t="shared" si="11"/>
        <v>#REF!</v>
      </c>
      <c r="J262" s="387" t="e">
        <f t="shared" si="12"/>
        <v>#REF!</v>
      </c>
      <c r="K262" s="387" t="e">
        <f t="shared" si="13"/>
        <v>#REF!</v>
      </c>
      <c r="L262" s="379"/>
      <c r="M262" s="388" t="e">
        <f t="shared" si="14"/>
        <v>#REF!</v>
      </c>
      <c r="N262" s="387">
        <v>1</v>
      </c>
    </row>
    <row r="263" spans="2:14" ht="19.5" customHeight="1">
      <c r="B263" s="381" t="s">
        <v>181</v>
      </c>
      <c r="C263" s="382"/>
      <c r="D263" s="383" t="e">
        <f t="shared" si="6"/>
        <v>#REF!</v>
      </c>
      <c r="E263" s="383" t="e">
        <f t="shared" si="7"/>
        <v>#REF!</v>
      </c>
      <c r="F263" s="383" t="e">
        <f t="shared" si="8"/>
        <v>#REF!</v>
      </c>
      <c r="G263" s="383" t="e">
        <f t="shared" si="9"/>
        <v>#REF!</v>
      </c>
      <c r="H263" s="383" t="e">
        <f t="shared" si="10"/>
        <v>#REF!</v>
      </c>
      <c r="I263" s="383" t="e">
        <f t="shared" si="11"/>
        <v>#REF!</v>
      </c>
      <c r="J263" s="383" t="e">
        <f t="shared" si="12"/>
        <v>#REF!</v>
      </c>
      <c r="K263" s="383" t="e">
        <f t="shared" si="13"/>
        <v>#REF!</v>
      </c>
      <c r="L263" s="379"/>
      <c r="M263" s="384" t="e">
        <f t="shared" si="14"/>
        <v>#REF!</v>
      </c>
      <c r="N263" s="383">
        <v>5</v>
      </c>
    </row>
    <row r="264" spans="2:14" ht="19.5" customHeight="1">
      <c r="B264" s="385" t="s">
        <v>378</v>
      </c>
      <c r="C264" s="386"/>
      <c r="D264" s="387" t="e">
        <f t="shared" si="6"/>
        <v>#REF!</v>
      </c>
      <c r="E264" s="387" t="e">
        <f t="shared" si="7"/>
        <v>#REF!</v>
      </c>
      <c r="F264" s="387" t="e">
        <f t="shared" si="8"/>
        <v>#REF!</v>
      </c>
      <c r="G264" s="387" t="e">
        <f t="shared" si="9"/>
        <v>#REF!</v>
      </c>
      <c r="H264" s="387" t="e">
        <f t="shared" si="10"/>
        <v>#REF!</v>
      </c>
      <c r="I264" s="387" t="e">
        <f t="shared" si="11"/>
        <v>#REF!</v>
      </c>
      <c r="J264" s="387" t="e">
        <f t="shared" si="12"/>
        <v>#REF!</v>
      </c>
      <c r="K264" s="387" t="e">
        <f t="shared" si="13"/>
        <v>#REF!</v>
      </c>
      <c r="L264" s="379"/>
      <c r="M264" s="388" t="e">
        <f t="shared" si="14"/>
        <v>#REF!</v>
      </c>
      <c r="N264" s="387"/>
    </row>
    <row r="265" spans="2:14" ht="19.5" customHeight="1">
      <c r="B265" s="381" t="s">
        <v>165</v>
      </c>
      <c r="C265" s="382"/>
      <c r="D265" s="383" t="e">
        <f t="shared" si="6"/>
        <v>#REF!</v>
      </c>
      <c r="E265" s="383" t="e">
        <f t="shared" si="7"/>
        <v>#REF!</v>
      </c>
      <c r="F265" s="383" t="e">
        <f t="shared" si="8"/>
        <v>#REF!</v>
      </c>
      <c r="G265" s="383" t="e">
        <f t="shared" si="9"/>
        <v>#REF!</v>
      </c>
      <c r="H265" s="383" t="e">
        <f t="shared" si="10"/>
        <v>#REF!</v>
      </c>
      <c r="I265" s="383" t="e">
        <f t="shared" si="11"/>
        <v>#REF!</v>
      </c>
      <c r="J265" s="383" t="e">
        <f t="shared" si="12"/>
        <v>#REF!</v>
      </c>
      <c r="K265" s="383" t="e">
        <f t="shared" si="13"/>
        <v>#REF!</v>
      </c>
      <c r="L265" s="379"/>
      <c r="M265" s="384" t="e">
        <f t="shared" si="14"/>
        <v>#REF!</v>
      </c>
      <c r="N265" s="383">
        <v>5</v>
      </c>
    </row>
    <row r="266" spans="2:14" ht="19.5" customHeight="1">
      <c r="B266" s="385" t="s">
        <v>70</v>
      </c>
      <c r="C266" s="386"/>
      <c r="D266" s="387" t="e">
        <f t="shared" si="6"/>
        <v>#REF!</v>
      </c>
      <c r="E266" s="387" t="e">
        <f t="shared" si="7"/>
        <v>#REF!</v>
      </c>
      <c r="F266" s="387" t="e">
        <f t="shared" si="8"/>
        <v>#REF!</v>
      </c>
      <c r="G266" s="387" t="e">
        <f t="shared" si="9"/>
        <v>#REF!</v>
      </c>
      <c r="H266" s="387" t="e">
        <f t="shared" si="10"/>
        <v>#REF!</v>
      </c>
      <c r="I266" s="387" t="e">
        <f t="shared" si="11"/>
        <v>#REF!</v>
      </c>
      <c r="J266" s="387" t="e">
        <f t="shared" si="12"/>
        <v>#REF!</v>
      </c>
      <c r="K266" s="387" t="e">
        <f t="shared" si="13"/>
        <v>#REF!</v>
      </c>
      <c r="L266" s="379"/>
      <c r="M266" s="388" t="e">
        <f t="shared" si="14"/>
        <v>#REF!</v>
      </c>
      <c r="N266" s="387">
        <v>21</v>
      </c>
    </row>
    <row r="267" spans="2:14" ht="19.5" customHeight="1">
      <c r="B267" s="381" t="s">
        <v>33</v>
      </c>
      <c r="C267" s="382"/>
      <c r="D267" s="383" t="e">
        <f t="shared" si="6"/>
        <v>#REF!</v>
      </c>
      <c r="E267" s="383" t="e">
        <f t="shared" si="7"/>
        <v>#REF!</v>
      </c>
      <c r="F267" s="383" t="e">
        <f t="shared" si="8"/>
        <v>#REF!</v>
      </c>
      <c r="G267" s="383" t="e">
        <f t="shared" si="9"/>
        <v>#REF!</v>
      </c>
      <c r="H267" s="383" t="e">
        <f t="shared" si="10"/>
        <v>#REF!</v>
      </c>
      <c r="I267" s="383" t="e">
        <f t="shared" si="11"/>
        <v>#REF!</v>
      </c>
      <c r="J267" s="383" t="e">
        <f t="shared" si="12"/>
        <v>#REF!</v>
      </c>
      <c r="K267" s="383" t="e">
        <f t="shared" si="13"/>
        <v>#REF!</v>
      </c>
      <c r="L267" s="379"/>
      <c r="M267" s="384" t="e">
        <f t="shared" si="14"/>
        <v>#REF!</v>
      </c>
      <c r="N267" s="383">
        <v>29</v>
      </c>
    </row>
    <row r="268" spans="2:14" ht="19.5" customHeight="1">
      <c r="B268" s="385" t="s">
        <v>54</v>
      </c>
      <c r="C268" s="386"/>
      <c r="D268" s="387" t="e">
        <f t="shared" si="6"/>
        <v>#REF!</v>
      </c>
      <c r="E268" s="387" t="e">
        <f t="shared" si="7"/>
        <v>#REF!</v>
      </c>
      <c r="F268" s="387" t="e">
        <f t="shared" si="8"/>
        <v>#REF!</v>
      </c>
      <c r="G268" s="387" t="e">
        <f t="shared" si="9"/>
        <v>#REF!</v>
      </c>
      <c r="H268" s="387" t="e">
        <f t="shared" si="10"/>
        <v>#REF!</v>
      </c>
      <c r="I268" s="387" t="e">
        <f t="shared" si="11"/>
        <v>#REF!</v>
      </c>
      <c r="J268" s="387" t="e">
        <f t="shared" si="12"/>
        <v>#REF!</v>
      </c>
      <c r="K268" s="387" t="e">
        <f t="shared" si="13"/>
        <v>#REF!</v>
      </c>
      <c r="L268" s="379"/>
      <c r="M268" s="388" t="e">
        <f t="shared" si="14"/>
        <v>#REF!</v>
      </c>
      <c r="N268" s="387">
        <v>19</v>
      </c>
    </row>
    <row r="269" spans="2:14" ht="19.5" customHeight="1">
      <c r="B269" s="381" t="s">
        <v>331</v>
      </c>
      <c r="C269" s="382"/>
      <c r="D269" s="383" t="e">
        <f t="shared" si="6"/>
        <v>#REF!</v>
      </c>
      <c r="E269" s="383" t="e">
        <f t="shared" si="7"/>
        <v>#REF!</v>
      </c>
      <c r="F269" s="383" t="e">
        <f t="shared" si="8"/>
        <v>#REF!</v>
      </c>
      <c r="G269" s="383" t="e">
        <f t="shared" si="9"/>
        <v>#REF!</v>
      </c>
      <c r="H269" s="383" t="e">
        <f t="shared" si="10"/>
        <v>#REF!</v>
      </c>
      <c r="I269" s="383" t="e">
        <f t="shared" si="11"/>
        <v>#REF!</v>
      </c>
      <c r="J269" s="383" t="e">
        <f t="shared" si="12"/>
        <v>#REF!</v>
      </c>
      <c r="K269" s="383" t="e">
        <f t="shared" si="13"/>
        <v>#REF!</v>
      </c>
      <c r="L269" s="379"/>
      <c r="M269" s="384" t="e">
        <f t="shared" si="14"/>
        <v>#REF!</v>
      </c>
      <c r="N269" s="383">
        <v>2</v>
      </c>
    </row>
    <row r="270" spans="2:14" ht="19.5" customHeight="1">
      <c r="B270" s="385" t="s">
        <v>189</v>
      </c>
      <c r="C270" s="386"/>
      <c r="D270" s="387" t="e">
        <f t="shared" si="6"/>
        <v>#REF!</v>
      </c>
      <c r="E270" s="387" t="e">
        <f t="shared" si="7"/>
        <v>#REF!</v>
      </c>
      <c r="F270" s="387" t="e">
        <f t="shared" si="8"/>
        <v>#REF!</v>
      </c>
      <c r="G270" s="387" t="e">
        <f t="shared" si="9"/>
        <v>#REF!</v>
      </c>
      <c r="H270" s="387" t="e">
        <f t="shared" si="10"/>
        <v>#REF!</v>
      </c>
      <c r="I270" s="387" t="e">
        <f t="shared" si="11"/>
        <v>#REF!</v>
      </c>
      <c r="J270" s="387" t="e">
        <f t="shared" si="12"/>
        <v>#REF!</v>
      </c>
      <c r="K270" s="387" t="e">
        <f t="shared" si="13"/>
        <v>#REF!</v>
      </c>
      <c r="L270" s="379"/>
      <c r="M270" s="388" t="e">
        <f t="shared" si="14"/>
        <v>#REF!</v>
      </c>
      <c r="N270" s="387">
        <v>18</v>
      </c>
    </row>
    <row r="271" spans="2:14" ht="19.5" customHeight="1">
      <c r="B271" s="381" t="s">
        <v>379</v>
      </c>
      <c r="C271" s="382"/>
      <c r="D271" s="383" t="e">
        <f t="shared" si="6"/>
        <v>#REF!</v>
      </c>
      <c r="E271" s="383" t="e">
        <f t="shared" si="7"/>
        <v>#REF!</v>
      </c>
      <c r="F271" s="383" t="e">
        <f t="shared" si="8"/>
        <v>#REF!</v>
      </c>
      <c r="G271" s="383" t="e">
        <f t="shared" si="9"/>
        <v>#REF!</v>
      </c>
      <c r="H271" s="383" t="e">
        <f t="shared" si="10"/>
        <v>#REF!</v>
      </c>
      <c r="I271" s="383" t="e">
        <f t="shared" si="11"/>
        <v>#REF!</v>
      </c>
      <c r="J271" s="383" t="e">
        <f t="shared" si="12"/>
        <v>#REF!</v>
      </c>
      <c r="K271" s="383" t="e">
        <f t="shared" si="13"/>
        <v>#REF!</v>
      </c>
      <c r="L271" s="379"/>
      <c r="M271" s="384" t="e">
        <f t="shared" si="14"/>
        <v>#REF!</v>
      </c>
      <c r="N271" s="383">
        <v>5</v>
      </c>
    </row>
    <row r="272" spans="2:14" ht="19.5" customHeight="1">
      <c r="B272" s="386"/>
      <c r="C272" s="386"/>
      <c r="D272" s="386"/>
      <c r="E272" s="386"/>
      <c r="F272" s="386"/>
      <c r="G272" s="386"/>
      <c r="H272" s="386"/>
      <c r="I272" s="386"/>
      <c r="J272" s="386"/>
      <c r="K272" s="386"/>
      <c r="L272" s="4"/>
      <c r="M272" s="386"/>
      <c r="N272" s="386"/>
    </row>
    <row r="273" spans="3:14" ht="19.5" customHeight="1">
      <c r="C273" s="384" t="s">
        <v>264</v>
      </c>
      <c r="D273" s="391" t="e">
        <f>SUM(D249:D271)</f>
        <v>#REF!</v>
      </c>
      <c r="E273" s="391" t="e">
        <f>SUM(E249:E271)</f>
        <v>#REF!</v>
      </c>
      <c r="F273" s="391" t="e">
        <f>SUM(F249:F271)</f>
        <v>#REF!</v>
      </c>
      <c r="G273" s="391" t="e">
        <f>SUM(G249:G271)</f>
        <v>#REF!</v>
      </c>
      <c r="H273" s="391" t="e">
        <f>SUM(H249:H271)</f>
        <v>#REF!</v>
      </c>
      <c r="I273" s="391" t="e">
        <f>SUM(I249:I271)</f>
        <v>#REF!</v>
      </c>
      <c r="J273" s="391" t="e">
        <f>SUM(J249:J271)</f>
        <v>#REF!</v>
      </c>
      <c r="K273" s="391" t="e">
        <f>SUM(K249:K271)</f>
        <v>#REF!</v>
      </c>
      <c r="L273" s="4"/>
      <c r="M273" s="391" t="e">
        <f>SUM(M249:M271)</f>
        <v>#REF!</v>
      </c>
      <c r="N273" s="392">
        <f>SUM(N249:N271)</f>
        <v>149</v>
      </c>
    </row>
    <row r="274" spans="11:15" ht="19.5" customHeight="1">
      <c r="K274" s="1" t="s">
        <v>383</v>
      </c>
      <c r="O274" s="5"/>
    </row>
  </sheetData>
  <sheetProtection selectLockedCells="1" selectUnlockedCells="1"/>
  <mergeCells count="12">
    <mergeCell ref="A4:A6"/>
    <mergeCell ref="A7:A9"/>
    <mergeCell ref="A10:A12"/>
    <mergeCell ref="A13:A15"/>
    <mergeCell ref="A16:A18"/>
    <mergeCell ref="A19:A21"/>
    <mergeCell ref="A22:A24"/>
    <mergeCell ref="A25:A27"/>
    <mergeCell ref="A31:A33"/>
    <mergeCell ref="A34:A36"/>
    <mergeCell ref="A37:A39"/>
    <mergeCell ref="A40:A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Darve</dc:creator>
  <cp:keywords/>
  <dc:description/>
  <cp:lastModifiedBy/>
  <dcterms:created xsi:type="dcterms:W3CDTF">2010-04-19T18:49:31Z</dcterms:created>
  <dcterms:modified xsi:type="dcterms:W3CDTF">2018-10-20T10:51:24Z</dcterms:modified>
  <cp:category/>
  <cp:version/>
  <cp:contentType/>
  <cp:contentStatus/>
  <cp:revision>213</cp:revision>
</cp:coreProperties>
</file>